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АЦИЯ СКЛАДОВ МТО\САЙТ МЧС по СПб\Новая папка\"/>
    </mc:Choice>
  </mc:AlternateContent>
  <bookViews>
    <workbookView xWindow="0" yWindow="0" windowWidth="28800" windowHeight="11270" tabRatio="529" firstSheet="2" activeTab="4"/>
  </bookViews>
  <sheets>
    <sheet name="ПГ 2022" sheetId="1" state="hidden" r:id="rId1"/>
    <sheet name="ПГ 2023-2024" sheetId="2" state="hidden" r:id="rId2"/>
    <sheet name="РАЗМЕЩЕНИЯ" sheetId="3" r:id="rId3"/>
    <sheet name="Ед.пост." sheetId="4" state="hidden" r:id="rId4"/>
    <sheet name="ЕП п.4 и п.12" sheetId="9" r:id="rId5"/>
    <sheet name="ЕП п.23" sheetId="11" state="hidden" r:id="rId6"/>
    <sheet name="2022-2024" sheetId="12" state="hidden" r:id="rId7"/>
    <sheet name="нет в ПГ" sheetId="7" state="hidden" r:id="rId8"/>
    <sheet name="Лист1" sheetId="10" state="hidden" r:id="rId9"/>
  </sheets>
  <definedNames>
    <definedName name="_xlnm._FilterDatabase" localSheetId="6" hidden="1">'2022-2024'!$A$1:$J$34</definedName>
    <definedName name="_xlnm._FilterDatabase" localSheetId="3" hidden="1">Ед.пост.!$A$1:$T$292</definedName>
    <definedName name="_xlnm._FilterDatabase" localSheetId="5" hidden="1">'ЕП п.23'!$A$1:$D$13</definedName>
    <definedName name="_xlnm._FilterDatabase" localSheetId="4" hidden="1">'ЕП п.4 и п.12'!$A$3:$P$47</definedName>
    <definedName name="_xlnm._FilterDatabase" localSheetId="7" hidden="1">'нет в ПГ'!$A$1:$N$7</definedName>
    <definedName name="_xlnm._FilterDatabase" localSheetId="0" hidden="1">'ПГ 2022'!$A$1:$Y$239</definedName>
    <definedName name="_xlnm._FilterDatabase" localSheetId="1" hidden="1">'ПГ 2023-2024'!$A$1:$X$102</definedName>
    <definedName name="_xlnm._FilterDatabase" localSheetId="2" hidden="1">РАЗМЕЩЕНИЯ!$A$2:$W$159</definedName>
    <definedName name="_xlnm.Print_Area" localSheetId="0">'ПГ 2022'!$A$1:$T$7</definedName>
    <definedName name="_xlnm.Print_Area" localSheetId="2">РАЗМЕЩЕНИЯ!$A$1:$U$157</definedName>
    <definedName name="РАЗМЕЩЕНИЯ_N30" localSheetId="2">'ПГ 2022'!$U$36</definedName>
  </definedNames>
  <calcPr calcId="162913"/>
</workbook>
</file>

<file path=xl/calcChain.xml><?xml version="1.0" encoding="utf-8"?>
<calcChain xmlns="http://schemas.openxmlformats.org/spreadsheetml/2006/main">
  <c r="V239" i="1" l="1"/>
  <c r="O239" i="1"/>
  <c r="W239" i="1" s="1"/>
  <c r="O218" i="1"/>
  <c r="W218" i="1" s="1"/>
  <c r="V218" i="1"/>
  <c r="D56" i="4" l="1"/>
  <c r="D31" i="4"/>
  <c r="D30" i="4"/>
  <c r="D32" i="4"/>
  <c r="R222" i="1" l="1"/>
  <c r="U222" i="1"/>
  <c r="T222" i="1"/>
  <c r="T231" i="1" l="1"/>
  <c r="I43" i="9"/>
  <c r="R230" i="1" l="1"/>
  <c r="R235" i="1"/>
  <c r="U235" i="1"/>
  <c r="T235" i="1"/>
  <c r="R237" i="1"/>
  <c r="U237" i="1"/>
  <c r="T237" i="1"/>
  <c r="U233" i="1"/>
  <c r="T233" i="1"/>
  <c r="M158" i="3"/>
  <c r="V233" i="1" l="1"/>
  <c r="U172" i="1"/>
  <c r="R172" i="1"/>
  <c r="V235" i="1"/>
  <c r="V236" i="1"/>
  <c r="V237" i="1"/>
  <c r="V238" i="1"/>
  <c r="O238" i="1"/>
  <c r="W238" i="1" s="1"/>
  <c r="O237" i="1"/>
  <c r="O236" i="1"/>
  <c r="W236" i="1" s="1"/>
  <c r="W237" i="1" l="1"/>
  <c r="D47" i="9"/>
  <c r="I32" i="9"/>
  <c r="O235" i="1" l="1"/>
  <c r="D45" i="9" l="1"/>
  <c r="J45" i="9" s="1"/>
  <c r="W235" i="1"/>
  <c r="I45" i="9" l="1"/>
  <c r="U228" i="1"/>
  <c r="T228" i="1"/>
  <c r="M157" i="3"/>
  <c r="M154" i="3" l="1"/>
  <c r="M153" i="3"/>
  <c r="M155" i="3"/>
  <c r="I42" i="9" l="1"/>
  <c r="J47" i="9" l="1"/>
  <c r="I47" i="9"/>
  <c r="R232" i="1" l="1"/>
  <c r="N101" i="2"/>
  <c r="O234" i="1" s="1"/>
  <c r="N100" i="2"/>
  <c r="O233" i="1" s="1"/>
  <c r="W233" i="1" s="1"/>
  <c r="N102" i="2"/>
  <c r="G1" i="9" l="1"/>
  <c r="U232" i="1" l="1"/>
  <c r="T232" i="1"/>
  <c r="V232" i="1" s="1"/>
  <c r="U231" i="1"/>
  <c r="V231" i="1"/>
  <c r="U230" i="1"/>
  <c r="T230" i="1"/>
  <c r="V230" i="1" s="1"/>
  <c r="D44" i="9"/>
  <c r="J44" i="9" s="1"/>
  <c r="D41" i="9"/>
  <c r="J41" i="9" s="1"/>
  <c r="D39" i="9"/>
  <c r="D40" i="9"/>
  <c r="J40" i="9" s="1"/>
  <c r="I40" i="9"/>
  <c r="I41" i="9"/>
  <c r="I44" i="9"/>
  <c r="O232" i="1"/>
  <c r="O231" i="1"/>
  <c r="O230" i="1"/>
  <c r="O20" i="1"/>
  <c r="O32" i="1"/>
  <c r="O220" i="1"/>
  <c r="W230" i="1" l="1"/>
  <c r="W232" i="1"/>
  <c r="W231" i="1"/>
  <c r="U225" i="1"/>
  <c r="T225" i="1"/>
  <c r="R227" i="1"/>
  <c r="R226" i="1"/>
  <c r="R225" i="1"/>
  <c r="M156" i="3" l="1"/>
  <c r="U229" i="1" l="1"/>
  <c r="T229" i="1"/>
  <c r="X224" i="1" l="1"/>
  <c r="U224" i="1"/>
  <c r="T224" i="1"/>
  <c r="R224" i="1"/>
  <c r="U227" i="1" l="1"/>
  <c r="T227" i="1"/>
  <c r="U226" i="1"/>
  <c r="T226" i="1"/>
  <c r="D97" i="4" l="1"/>
  <c r="D98" i="4"/>
  <c r="D99" i="4"/>
  <c r="D96" i="4"/>
  <c r="D95" i="4"/>
  <c r="D94" i="4"/>
  <c r="J94" i="4" s="1"/>
  <c r="D91" i="4"/>
  <c r="D92" i="4"/>
  <c r="D93" i="4"/>
  <c r="D55" i="4"/>
  <c r="R229" i="1"/>
  <c r="I39" i="9"/>
  <c r="R223" i="1" l="1"/>
  <c r="R221" i="1"/>
  <c r="R219" i="1"/>
  <c r="R213" i="1"/>
  <c r="U211" i="1"/>
  <c r="T211" i="1"/>
  <c r="R211" i="1"/>
  <c r="R207" i="1"/>
  <c r="R206" i="1"/>
  <c r="R174" i="1"/>
  <c r="R166" i="1"/>
  <c r="R134" i="1"/>
  <c r="R112" i="1"/>
  <c r="R100" i="1"/>
  <c r="R98" i="1"/>
  <c r="R99" i="1"/>
  <c r="R91" i="1"/>
  <c r="R8" i="1"/>
  <c r="U219" i="1"/>
  <c r="T219" i="1"/>
  <c r="V211" i="1" l="1"/>
  <c r="D38" i="9"/>
  <c r="J38" i="9" s="1"/>
  <c r="D37" i="9"/>
  <c r="V229" i="1" l="1"/>
  <c r="O229" i="1"/>
  <c r="J39" i="9" s="1"/>
  <c r="O223" i="1"/>
  <c r="W229" i="1" l="1"/>
  <c r="U152" i="1"/>
  <c r="T152" i="1"/>
  <c r="U223" i="1" l="1"/>
  <c r="T223" i="1"/>
  <c r="U221" i="1"/>
  <c r="T221" i="1"/>
  <c r="U220" i="1"/>
  <c r="T220" i="1"/>
  <c r="U213" i="1"/>
  <c r="T213" i="1"/>
  <c r="U214" i="1" l="1"/>
  <c r="T214" i="1"/>
  <c r="R214" i="1"/>
  <c r="O13" i="1" l="1"/>
  <c r="X28" i="1"/>
  <c r="U28" i="1"/>
  <c r="T28" i="1"/>
  <c r="R28" i="1"/>
  <c r="O23" i="1"/>
  <c r="U215" i="1"/>
  <c r="T215" i="1"/>
  <c r="R215" i="1"/>
  <c r="X190" i="1"/>
  <c r="T189" i="1"/>
  <c r="T190" i="1"/>
  <c r="U190" i="1"/>
  <c r="R190" i="1"/>
  <c r="U201" i="1"/>
  <c r="T201" i="1"/>
  <c r="S201" i="1"/>
  <c r="R201" i="1"/>
  <c r="U210" i="1"/>
  <c r="T210" i="1"/>
  <c r="S210" i="1"/>
  <c r="R210" i="1"/>
  <c r="N99" i="2"/>
  <c r="O227" i="1" s="1"/>
  <c r="N98" i="2"/>
  <c r="O226" i="1" s="1"/>
  <c r="W226" i="1" s="1"/>
  <c r="V226" i="1"/>
  <c r="V225" i="1"/>
  <c r="N97" i="2"/>
  <c r="O225" i="1" s="1"/>
  <c r="W225" i="1" s="1"/>
  <c r="V28" i="1" l="1"/>
  <c r="V190" i="1"/>
  <c r="V201" i="1"/>
  <c r="U207" i="1"/>
  <c r="T207" i="1"/>
  <c r="I27" i="9"/>
  <c r="I28" i="9"/>
  <c r="I26" i="9"/>
  <c r="J37" i="9"/>
  <c r="I31" i="9"/>
  <c r="I33" i="9"/>
  <c r="I34" i="9"/>
  <c r="I35" i="9"/>
  <c r="I36" i="9"/>
  <c r="I37" i="9"/>
  <c r="I38" i="9"/>
  <c r="I30" i="9"/>
  <c r="M152" i="3" l="1"/>
  <c r="M151" i="3" l="1"/>
  <c r="M150" i="3" l="1"/>
  <c r="V224" i="1" l="1"/>
  <c r="N4" i="2"/>
  <c r="O224" i="1" l="1"/>
  <c r="W224" i="1" s="1"/>
  <c r="V209" i="1"/>
  <c r="D36" i="9" l="1"/>
  <c r="J36" i="9" s="1"/>
  <c r="T17" i="1"/>
  <c r="O187" i="1" l="1"/>
  <c r="X189" i="1" l="1"/>
  <c r="U189" i="1"/>
  <c r="R189" i="1"/>
  <c r="V189" i="1" s="1"/>
  <c r="M149" i="3" l="1"/>
  <c r="V117" i="1" l="1"/>
  <c r="V51" i="1"/>
  <c r="V42" i="1"/>
  <c r="U42" i="1"/>
  <c r="U41" i="1"/>
  <c r="V48" i="1"/>
  <c r="U48" i="1"/>
  <c r="U47" i="1"/>
  <c r="V167" i="1"/>
  <c r="V168" i="1"/>
  <c r="V169" i="1"/>
  <c r="V170" i="1"/>
  <c r="O169" i="1"/>
  <c r="V215" i="1"/>
  <c r="V216" i="1"/>
  <c r="V217" i="1"/>
  <c r="V219" i="1"/>
  <c r="V220" i="1"/>
  <c r="V221" i="1"/>
  <c r="V222" i="1"/>
  <c r="V223" i="1"/>
  <c r="V227" i="1"/>
  <c r="V228" i="1"/>
  <c r="O216" i="1"/>
  <c r="W216" i="1" s="1"/>
  <c r="O217" i="1"/>
  <c r="W217" i="1" s="1"/>
  <c r="O219" i="1"/>
  <c r="W220" i="1"/>
  <c r="O221" i="1"/>
  <c r="W221" i="1" s="1"/>
  <c r="O222" i="1"/>
  <c r="W222" i="1" s="1"/>
  <c r="W227" i="1"/>
  <c r="O215" i="1"/>
  <c r="W215" i="1" s="1"/>
  <c r="M99" i="4"/>
  <c r="R99" i="4"/>
  <c r="S99" i="4"/>
  <c r="W219" i="1" l="1"/>
  <c r="D35" i="9"/>
  <c r="J35" i="9" s="1"/>
  <c r="W223" i="1"/>
  <c r="D34" i="9"/>
  <c r="J34" i="9" s="1"/>
  <c r="T99" i="4"/>
  <c r="Q99" i="4"/>
  <c r="V214" i="1"/>
  <c r="O214" i="1"/>
  <c r="C99" i="4" s="1"/>
  <c r="W214" i="1" l="1"/>
  <c r="U212" i="1"/>
  <c r="T212" i="1"/>
  <c r="R212" i="1"/>
  <c r="M148" i="3"/>
  <c r="O12" i="1" l="1"/>
  <c r="O171" i="1" l="1"/>
  <c r="O172" i="1"/>
  <c r="M143" i="3"/>
  <c r="M142" i="3"/>
  <c r="U45" i="1" l="1"/>
  <c r="D57" i="4" l="1"/>
  <c r="V207" i="1" l="1"/>
  <c r="V210" i="1"/>
  <c r="V212" i="1"/>
  <c r="V213" i="1"/>
  <c r="U208" i="1"/>
  <c r="T208" i="1"/>
  <c r="R208" i="1"/>
  <c r="U121" i="1"/>
  <c r="U107" i="1"/>
  <c r="V208" i="1" l="1"/>
  <c r="T93" i="1"/>
  <c r="O213" i="1" l="1"/>
  <c r="O212" i="1"/>
  <c r="W212" i="1" s="1"/>
  <c r="D33" i="9" l="1"/>
  <c r="J33" i="9" s="1"/>
  <c r="W213" i="1"/>
  <c r="U17" i="1"/>
  <c r="R17" i="1"/>
  <c r="U27" i="1"/>
  <c r="T27" i="1"/>
  <c r="R27" i="1"/>
  <c r="U188" i="1"/>
  <c r="T188" i="1"/>
  <c r="R188" i="1"/>
  <c r="U205" i="1"/>
  <c r="T205" i="1"/>
  <c r="R205" i="1"/>
  <c r="M147" i="3"/>
  <c r="V205" i="1" l="1"/>
  <c r="V188" i="1"/>
  <c r="V17" i="1"/>
  <c r="M146" i="3"/>
  <c r="T172" i="1" l="1"/>
  <c r="M145" i="3"/>
  <c r="M144" i="3"/>
  <c r="M141" i="3"/>
  <c r="V172" i="1" l="1"/>
  <c r="W172" i="1"/>
  <c r="U74" i="1"/>
  <c r="T74" i="1"/>
  <c r="R74" i="1"/>
  <c r="V74" i="1" l="1"/>
  <c r="M140" i="3"/>
  <c r="U183" i="1"/>
  <c r="T183" i="1"/>
  <c r="R183" i="1"/>
  <c r="U206" i="1" l="1"/>
  <c r="T206" i="1"/>
  <c r="V206" i="1" s="1"/>
  <c r="I29" i="9"/>
  <c r="D20" i="9" l="1"/>
  <c r="O181" i="1" l="1"/>
  <c r="D24" i="9" s="1"/>
  <c r="J24" i="9" s="1"/>
  <c r="O191" i="1"/>
  <c r="O21" i="1"/>
  <c r="O165" i="1"/>
  <c r="O161" i="1"/>
  <c r="O205" i="1"/>
  <c r="W205" i="1" s="1"/>
  <c r="O200" i="1"/>
  <c r="O207" i="1"/>
  <c r="D30" i="9" s="1"/>
  <c r="O206" i="1"/>
  <c r="O210" i="1"/>
  <c r="W210" i="1" s="1"/>
  <c r="O209" i="1"/>
  <c r="W209" i="1" s="1"/>
  <c r="O208" i="1"/>
  <c r="W208" i="1" s="1"/>
  <c r="O176" i="1"/>
  <c r="D31" i="9" l="1"/>
  <c r="J31" i="9" s="1"/>
  <c r="J30" i="9"/>
  <c r="W207" i="1"/>
  <c r="D29" i="9"/>
  <c r="J29" i="9" s="1"/>
  <c r="W206" i="1"/>
  <c r="U35" i="1"/>
  <c r="T35" i="1"/>
  <c r="R35" i="1"/>
  <c r="M139" i="3"/>
  <c r="V35" i="1" l="1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4" i="12"/>
  <c r="C8" i="12"/>
  <c r="C7" i="12"/>
  <c r="C6" i="12"/>
  <c r="C5" i="12"/>
  <c r="C3" i="12"/>
  <c r="C2" i="12"/>
  <c r="U108" i="1" l="1"/>
  <c r="T108" i="1"/>
  <c r="R108" i="1"/>
  <c r="M138" i="3"/>
  <c r="R107" i="1" l="1"/>
  <c r="T107" i="1"/>
  <c r="U200" i="1" l="1"/>
  <c r="T200" i="1"/>
  <c r="R200" i="1"/>
  <c r="M136" i="3"/>
  <c r="M137" i="3"/>
  <c r="V200" i="1" l="1"/>
  <c r="U198" i="1"/>
  <c r="T198" i="1"/>
  <c r="R198" i="1"/>
  <c r="T31" i="1"/>
  <c r="U184" i="1" l="1"/>
  <c r="T184" i="1"/>
  <c r="R184" i="1"/>
  <c r="U164" i="1" l="1"/>
  <c r="T164" i="1"/>
  <c r="R164" i="1"/>
  <c r="U31" i="1"/>
  <c r="R31" i="1"/>
  <c r="M134" i="3"/>
  <c r="M133" i="3"/>
  <c r="V31" i="1" l="1"/>
  <c r="U197" i="1"/>
  <c r="T197" i="1"/>
  <c r="R197" i="1"/>
  <c r="U204" i="1"/>
  <c r="T204" i="1"/>
  <c r="R204" i="1"/>
  <c r="M132" i="3"/>
  <c r="V204" i="1" l="1"/>
  <c r="M131" i="3"/>
  <c r="T192" i="1" l="1"/>
  <c r="U192" i="1"/>
  <c r="R192" i="1"/>
  <c r="M130" i="3"/>
  <c r="U194" i="1"/>
  <c r="T194" i="1"/>
  <c r="R194" i="1"/>
  <c r="U193" i="1"/>
  <c r="T193" i="1"/>
  <c r="R193" i="1"/>
  <c r="U195" i="1"/>
  <c r="T195" i="1"/>
  <c r="R195" i="1"/>
  <c r="V195" i="1" l="1"/>
  <c r="V192" i="1"/>
  <c r="V194" i="1"/>
  <c r="V193" i="1"/>
  <c r="M129" i="3"/>
  <c r="M128" i="3" l="1"/>
  <c r="M127" i="3"/>
  <c r="U179" i="1" l="1"/>
  <c r="T179" i="1"/>
  <c r="R179" i="1"/>
  <c r="U185" i="1"/>
  <c r="T185" i="1"/>
  <c r="R185" i="1"/>
  <c r="M126" i="3"/>
  <c r="V179" i="1" l="1"/>
  <c r="M125" i="3"/>
  <c r="V197" i="1" l="1"/>
  <c r="V198" i="1" l="1"/>
  <c r="O4" i="1" l="1"/>
  <c r="T4" i="1"/>
  <c r="U4" i="1"/>
  <c r="O7" i="1"/>
  <c r="R7" i="1"/>
  <c r="T7" i="1"/>
  <c r="U7" i="1"/>
  <c r="W7" i="1" l="1"/>
  <c r="W4" i="1"/>
  <c r="V4" i="1"/>
  <c r="V7" i="1"/>
  <c r="U196" i="1"/>
  <c r="T196" i="1"/>
  <c r="R196" i="1"/>
  <c r="V196" i="1" l="1"/>
  <c r="M122" i="3"/>
  <c r="M121" i="3" l="1"/>
  <c r="U79" i="1"/>
  <c r="T79" i="1"/>
  <c r="R79" i="1"/>
  <c r="V79" i="1" l="1"/>
  <c r="U73" i="1"/>
  <c r="T73" i="1"/>
  <c r="R73" i="1"/>
  <c r="M120" i="3"/>
  <c r="V73" i="1" l="1"/>
  <c r="R97" i="1"/>
  <c r="T97" i="1"/>
  <c r="U182" i="1" l="1"/>
  <c r="U181" i="1"/>
  <c r="T182" i="1"/>
  <c r="T181" i="1"/>
  <c r="S182" i="1"/>
  <c r="S181" i="1"/>
  <c r="R182" i="1"/>
  <c r="R181" i="1"/>
  <c r="S99" i="1"/>
  <c r="S98" i="1"/>
  <c r="V181" i="1" l="1"/>
  <c r="W181" i="1"/>
  <c r="V182" i="1"/>
  <c r="V184" i="1"/>
  <c r="V185" i="1"/>
  <c r="V183" i="1" l="1"/>
  <c r="U187" i="1"/>
  <c r="T187" i="1"/>
  <c r="W187" i="1" s="1"/>
  <c r="R187" i="1"/>
  <c r="X22" i="1"/>
  <c r="U22" i="1"/>
  <c r="T22" i="1"/>
  <c r="R22" i="1"/>
  <c r="U191" i="1"/>
  <c r="T191" i="1"/>
  <c r="R191" i="1"/>
  <c r="M118" i="3"/>
  <c r="V187" i="1" l="1"/>
  <c r="V22" i="1"/>
  <c r="V191" i="1"/>
  <c r="M117" i="3"/>
  <c r="M116" i="3" l="1"/>
  <c r="S100" i="1" l="1"/>
  <c r="O204" i="1" l="1"/>
  <c r="W204" i="1" s="1"/>
  <c r="O203" i="1" l="1"/>
  <c r="O202" i="1"/>
  <c r="O201" i="1"/>
  <c r="W200" i="1"/>
  <c r="W203" i="1" l="1"/>
  <c r="D28" i="9"/>
  <c r="J28" i="9" s="1"/>
  <c r="W202" i="1"/>
  <c r="D27" i="9"/>
  <c r="J27" i="9" s="1"/>
  <c r="W201" i="1"/>
  <c r="D26" i="9"/>
  <c r="J26" i="9" s="1"/>
  <c r="T15" i="1"/>
  <c r="T16" i="1"/>
  <c r="U112" i="1" l="1"/>
  <c r="T112" i="1"/>
  <c r="S112" i="1"/>
  <c r="U180" i="1"/>
  <c r="T180" i="1"/>
  <c r="S180" i="1"/>
  <c r="R180" i="1"/>
  <c r="I13" i="9"/>
  <c r="V180" i="1" l="1"/>
  <c r="R177" i="1"/>
  <c r="V27" i="1"/>
  <c r="U26" i="1"/>
  <c r="T26" i="1"/>
  <c r="R26" i="1"/>
  <c r="U177" i="1"/>
  <c r="T177" i="1"/>
  <c r="R111" i="1"/>
  <c r="V164" i="1"/>
  <c r="U165" i="1"/>
  <c r="T165" i="1"/>
  <c r="R165" i="1"/>
  <c r="R161" i="1"/>
  <c r="U111" i="1"/>
  <c r="T111" i="1"/>
  <c r="U161" i="1"/>
  <c r="T161" i="1"/>
  <c r="V26" i="1" l="1"/>
  <c r="V177" i="1"/>
  <c r="V165" i="1"/>
  <c r="M113" i="3"/>
  <c r="M114" i="3"/>
  <c r="M115" i="3"/>
  <c r="M112" i="3" l="1"/>
  <c r="M111" i="3" l="1"/>
  <c r="U186" i="1" l="1"/>
  <c r="T186" i="1"/>
  <c r="R186" i="1"/>
  <c r="M110" i="3"/>
  <c r="V186" i="1" l="1"/>
  <c r="U16" i="1"/>
  <c r="U15" i="1"/>
  <c r="V16" i="1"/>
  <c r="V15" i="1"/>
  <c r="T61" i="1"/>
  <c r="U176" i="1"/>
  <c r="T176" i="1"/>
  <c r="V176" i="1" s="1"/>
  <c r="U61" i="1"/>
  <c r="O60" i="1"/>
  <c r="M108" i="3"/>
  <c r="M109" i="3"/>
  <c r="V61" i="1" l="1"/>
  <c r="M107" i="3"/>
  <c r="M106" i="3"/>
  <c r="R173" i="1" l="1"/>
  <c r="U77" i="1" l="1"/>
  <c r="T77" i="1"/>
  <c r="R77" i="1"/>
  <c r="O75" i="1"/>
  <c r="V77" i="1" l="1"/>
  <c r="O199" i="1"/>
  <c r="W199" i="1" s="1"/>
  <c r="O198" i="1"/>
  <c r="W198" i="1" s="1"/>
  <c r="N96" i="2" l="1"/>
  <c r="O197" i="1" s="1"/>
  <c r="W197" i="1" s="1"/>
  <c r="N95" i="2"/>
  <c r="O196" i="1" s="1"/>
  <c r="W196" i="1" s="1"/>
  <c r="O193" i="1" l="1"/>
  <c r="W193" i="1" s="1"/>
  <c r="O194" i="1"/>
  <c r="W194" i="1" s="1"/>
  <c r="O195" i="1"/>
  <c r="W195" i="1" s="1"/>
  <c r="O192" i="1"/>
  <c r="W192" i="1" s="1"/>
  <c r="I25" i="9" l="1"/>
  <c r="T178" i="1" l="1"/>
  <c r="D87" i="4" l="1"/>
  <c r="R92" i="1"/>
  <c r="R93" i="1"/>
  <c r="D88" i="4"/>
  <c r="D89" i="4"/>
  <c r="D58" i="4"/>
  <c r="D59" i="4"/>
  <c r="D60" i="4"/>
  <c r="D49" i="4"/>
  <c r="D50" i="4"/>
  <c r="D51" i="4"/>
  <c r="D52" i="4"/>
  <c r="D53" i="4"/>
  <c r="D54" i="4"/>
  <c r="D41" i="4"/>
  <c r="D42" i="4"/>
  <c r="D43" i="4"/>
  <c r="D44" i="4"/>
  <c r="D45" i="4"/>
  <c r="D46" i="4"/>
  <c r="D47" i="4"/>
  <c r="D48" i="4"/>
  <c r="D39" i="4"/>
  <c r="D38" i="4"/>
  <c r="D40" i="4"/>
  <c r="D33" i="4"/>
  <c r="D34" i="4"/>
  <c r="D35" i="4"/>
  <c r="D36" i="4"/>
  <c r="D37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2" i="4"/>
  <c r="U166" i="1" l="1"/>
  <c r="T166" i="1"/>
  <c r="R132" i="1"/>
  <c r="D63" i="4" l="1"/>
  <c r="D62" i="4"/>
  <c r="D61" i="4"/>
  <c r="R47" i="1" s="1"/>
  <c r="D64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R116" i="1" l="1"/>
  <c r="T113" i="1"/>
  <c r="V113" i="1" s="1"/>
  <c r="T86" i="1"/>
  <c r="T89" i="1"/>
  <c r="T87" i="1"/>
  <c r="J48" i="4" l="1"/>
  <c r="O179" i="1" l="1"/>
  <c r="O185" i="1" l="1"/>
  <c r="W185" i="1" s="1"/>
  <c r="O186" i="1"/>
  <c r="W186" i="1" s="1"/>
  <c r="W191" i="1"/>
  <c r="O183" i="1"/>
  <c r="W183" i="1" s="1"/>
  <c r="C13" i="11" l="1"/>
  <c r="S166" i="1" l="1"/>
  <c r="X178" i="1" l="1"/>
  <c r="U178" i="1"/>
  <c r="R178" i="1"/>
  <c r="M105" i="3"/>
  <c r="V178" i="1" l="1"/>
  <c r="M104" i="3"/>
  <c r="U32" i="1"/>
  <c r="T32" i="1"/>
  <c r="O180" i="1" l="1"/>
  <c r="W180" i="1" l="1"/>
  <c r="D23" i="9"/>
  <c r="U171" i="1"/>
  <c r="T171" i="1"/>
  <c r="R171" i="1"/>
  <c r="M103" i="3"/>
  <c r="V171" i="1" l="1"/>
  <c r="W179" i="1" l="1"/>
  <c r="U91" i="1" l="1"/>
  <c r="T91" i="1" l="1"/>
  <c r="U173" i="1"/>
  <c r="T173" i="1"/>
  <c r="V173" i="1" s="1"/>
  <c r="V166" i="1"/>
  <c r="W166" i="1"/>
  <c r="U174" i="1"/>
  <c r="T174" i="1"/>
  <c r="V174" i="1" s="1"/>
  <c r="W173" i="1" l="1"/>
  <c r="W174" i="1"/>
  <c r="U137" i="1"/>
  <c r="T137" i="1"/>
  <c r="R137" i="1"/>
  <c r="M102" i="3"/>
  <c r="X21" i="1" l="1"/>
  <c r="U21" i="1"/>
  <c r="T21" i="1"/>
  <c r="R21" i="1"/>
  <c r="M100" i="3"/>
  <c r="U78" i="1" l="1"/>
  <c r="T78" i="1"/>
  <c r="R78" i="1"/>
  <c r="M99" i="3"/>
  <c r="V78" i="1" l="1"/>
  <c r="U163" i="1"/>
  <c r="T163" i="1"/>
  <c r="R163" i="1"/>
  <c r="M98" i="3"/>
  <c r="V163" i="1" l="1"/>
  <c r="U157" i="1"/>
  <c r="T157" i="1"/>
  <c r="R157" i="1"/>
  <c r="M97" i="3"/>
  <c r="O177" i="1" l="1"/>
  <c r="W177" i="1" s="1"/>
  <c r="W176" i="1"/>
  <c r="N59" i="2"/>
  <c r="O52" i="1" s="1"/>
  <c r="O178" i="1"/>
  <c r="W178" i="1" s="1"/>
  <c r="O175" i="1" l="1"/>
  <c r="W175" i="1" s="1"/>
  <c r="U160" i="1"/>
  <c r="T160" i="1"/>
  <c r="R160" i="1"/>
  <c r="M96" i="3"/>
  <c r="V160" i="1" l="1"/>
  <c r="U104" i="1"/>
  <c r="T104" i="1"/>
  <c r="R104" i="1"/>
  <c r="M95" i="3"/>
  <c r="X25" i="1" l="1"/>
  <c r="M94" i="3"/>
  <c r="T25" i="1"/>
  <c r="U25" i="1"/>
  <c r="R25" i="1"/>
  <c r="X24" i="1"/>
  <c r="U24" i="1"/>
  <c r="T24" i="1"/>
  <c r="R24" i="1"/>
  <c r="V24" i="1" l="1"/>
  <c r="V25" i="1"/>
  <c r="M93" i="3"/>
  <c r="U71" i="1" l="1"/>
  <c r="T71" i="1"/>
  <c r="R71" i="1"/>
  <c r="U72" i="1"/>
  <c r="T72" i="1"/>
  <c r="R72" i="1"/>
  <c r="V72" i="1" l="1"/>
  <c r="V71" i="1"/>
  <c r="X154" i="1"/>
  <c r="U154" i="1"/>
  <c r="T154" i="1"/>
  <c r="R154" i="1"/>
  <c r="M92" i="3"/>
  <c r="U34" i="1" l="1"/>
  <c r="T34" i="1"/>
  <c r="V34" i="1" s="1"/>
  <c r="M91" i="3"/>
  <c r="M87" i="3" l="1"/>
  <c r="O174" i="1" l="1"/>
  <c r="D22" i="9" s="1"/>
  <c r="U153" i="1" l="1"/>
  <c r="T153" i="1"/>
  <c r="R153" i="1"/>
  <c r="M90" i="3"/>
  <c r="R32" i="1" l="1"/>
  <c r="U30" i="1"/>
  <c r="T30" i="1"/>
  <c r="R30" i="1"/>
  <c r="V30" i="1" l="1"/>
  <c r="O173" i="1"/>
  <c r="D21" i="9" s="1"/>
  <c r="X162" i="1" l="1"/>
  <c r="U162" i="1"/>
  <c r="T162" i="1"/>
  <c r="R162" i="1"/>
  <c r="M86" i="3"/>
  <c r="U159" i="1" l="1"/>
  <c r="T159" i="1"/>
  <c r="R159" i="1"/>
  <c r="U130" i="1"/>
  <c r="T130" i="1"/>
  <c r="R130" i="1"/>
  <c r="V130" i="1" l="1"/>
  <c r="M83" i="3"/>
  <c r="M84" i="3"/>
  <c r="M85" i="3"/>
  <c r="M82" i="3" l="1"/>
  <c r="O122" i="1" l="1"/>
  <c r="C98" i="4" s="1"/>
  <c r="J98" i="4" s="1"/>
  <c r="O123" i="1"/>
  <c r="C58" i="4" s="1"/>
  <c r="J58" i="4" s="1"/>
  <c r="O124" i="1"/>
  <c r="O151" i="1"/>
  <c r="O131" i="1"/>
  <c r="O127" i="1"/>
  <c r="O19" i="1"/>
  <c r="O18" i="1"/>
  <c r="D7" i="9" s="1"/>
  <c r="O115" i="1"/>
  <c r="D16" i="9" s="1"/>
  <c r="O143" i="1"/>
  <c r="O145" i="1"/>
  <c r="O146" i="1"/>
  <c r="O148" i="1"/>
  <c r="O149" i="1"/>
  <c r="O156" i="1"/>
  <c r="D18" i="9" s="1"/>
  <c r="O157" i="1"/>
  <c r="O158" i="1"/>
  <c r="O163" i="1"/>
  <c r="W163" i="1" s="1"/>
  <c r="U83" i="1" l="1"/>
  <c r="T83" i="1" l="1"/>
  <c r="R83" i="1"/>
  <c r="X83" i="1"/>
  <c r="V83" i="1" l="1"/>
  <c r="W171" i="1" l="1"/>
  <c r="U134" i="1" l="1"/>
  <c r="T134" i="1"/>
  <c r="S134" i="1"/>
  <c r="U150" i="1" l="1"/>
  <c r="T150" i="1"/>
  <c r="R150" i="1"/>
  <c r="M80" i="3"/>
  <c r="M79" i="3" l="1"/>
  <c r="X129" i="1"/>
  <c r="U129" i="1"/>
  <c r="T129" i="1"/>
  <c r="R129" i="1"/>
  <c r="V129" i="1" l="1"/>
  <c r="W169" i="1"/>
  <c r="O168" i="1"/>
  <c r="W168" i="1" s="1"/>
  <c r="O167" i="1"/>
  <c r="W167" i="1" s="1"/>
  <c r="S9" i="1" l="1"/>
  <c r="U49" i="1" l="1"/>
  <c r="T49" i="1"/>
  <c r="R49" i="1"/>
  <c r="M78" i="3"/>
  <c r="U81" i="1"/>
  <c r="T81" i="1"/>
  <c r="R81" i="1"/>
  <c r="M77" i="3"/>
  <c r="V81" i="1" l="1"/>
  <c r="U9" i="1"/>
  <c r="T9" i="1"/>
  <c r="R9" i="1"/>
  <c r="I15" i="9"/>
  <c r="V9" i="1" l="1"/>
  <c r="W165" i="1"/>
  <c r="O164" i="1"/>
  <c r="W164" i="1" s="1"/>
  <c r="O166" i="1"/>
  <c r="M76" i="3" l="1"/>
  <c r="U82" i="1" l="1"/>
  <c r="T82" i="1"/>
  <c r="R82" i="1"/>
  <c r="V82" i="1" l="1"/>
  <c r="U143" i="1" l="1"/>
  <c r="T143" i="1"/>
  <c r="R143" i="1"/>
  <c r="M75" i="3"/>
  <c r="V143" i="1" l="1"/>
  <c r="C86" i="10" l="1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2" i="10"/>
  <c r="D1" i="10"/>
  <c r="I24" i="9"/>
  <c r="J23" i="9"/>
  <c r="I23" i="9"/>
  <c r="J22" i="9"/>
  <c r="I22" i="9"/>
  <c r="J21" i="9"/>
  <c r="I21" i="9"/>
  <c r="J20" i="9"/>
  <c r="I20" i="9"/>
  <c r="I19" i="9"/>
  <c r="J18" i="9"/>
  <c r="I18" i="9"/>
  <c r="I17" i="9"/>
  <c r="J16" i="9"/>
  <c r="I16" i="9"/>
  <c r="I14" i="9"/>
  <c r="I12" i="9"/>
  <c r="I11" i="9"/>
  <c r="I10" i="9"/>
  <c r="I9" i="9"/>
  <c r="I8" i="9"/>
  <c r="J7" i="9"/>
  <c r="I7" i="9"/>
  <c r="I6" i="9"/>
  <c r="I5" i="9"/>
  <c r="I4" i="9"/>
  <c r="F90" i="4"/>
  <c r="D69" i="4"/>
  <c r="D68" i="4"/>
  <c r="D67" i="4"/>
  <c r="D66" i="4"/>
  <c r="D65" i="4"/>
  <c r="T45" i="1"/>
  <c r="T43" i="1"/>
  <c r="T41" i="1"/>
  <c r="V41" i="1" s="1"/>
  <c r="V93" i="1"/>
  <c r="T92" i="1"/>
  <c r="V92" i="1" s="1"/>
  <c r="T96" i="1"/>
  <c r="V96" i="1" s="1"/>
  <c r="T95" i="1"/>
  <c r="V95" i="1" s="1"/>
  <c r="T94" i="1"/>
  <c r="V94" i="1" s="1"/>
  <c r="T101" i="1"/>
  <c r="V101" i="1" s="1"/>
  <c r="T132" i="1"/>
  <c r="V132" i="1" s="1"/>
  <c r="V89" i="1"/>
  <c r="M74" i="3"/>
  <c r="M73" i="3"/>
  <c r="V56" i="1" s="1"/>
  <c r="M72" i="3"/>
  <c r="M71" i="3"/>
  <c r="M70" i="3"/>
  <c r="M69" i="3"/>
  <c r="M68" i="3"/>
  <c r="M66" i="3"/>
  <c r="M65" i="3"/>
  <c r="M63" i="3"/>
  <c r="M62" i="3"/>
  <c r="M61" i="3"/>
  <c r="M60" i="3"/>
  <c r="M59" i="3"/>
  <c r="M57" i="3"/>
  <c r="M56" i="3"/>
  <c r="M55" i="3"/>
  <c r="M54" i="3"/>
  <c r="M53" i="3"/>
  <c r="M52" i="3"/>
  <c r="M51" i="3"/>
  <c r="M50" i="3"/>
  <c r="M49" i="3"/>
  <c r="M48" i="3"/>
  <c r="V57" i="1" s="1"/>
  <c r="M47" i="3"/>
  <c r="V58" i="1" s="1"/>
  <c r="M46" i="3"/>
  <c r="M45" i="3"/>
  <c r="M44" i="3"/>
  <c r="M43" i="3"/>
  <c r="M42" i="3"/>
  <c r="M41" i="3"/>
  <c r="M40" i="3"/>
  <c r="M39" i="3"/>
  <c r="M38" i="3"/>
  <c r="M35" i="3"/>
  <c r="M34" i="3"/>
  <c r="M32" i="3"/>
  <c r="M31" i="3"/>
  <c r="M30" i="3"/>
  <c r="M29" i="3"/>
  <c r="M28" i="3"/>
  <c r="M26" i="3"/>
  <c r="M25" i="3"/>
  <c r="M24" i="3"/>
  <c r="M23" i="3"/>
  <c r="M21" i="3"/>
  <c r="M20" i="3"/>
  <c r="M17" i="3"/>
  <c r="M16" i="3"/>
  <c r="M14" i="3"/>
  <c r="M13" i="3"/>
  <c r="M12" i="3"/>
  <c r="M11" i="3"/>
  <c r="M10" i="3"/>
  <c r="M8" i="3"/>
  <c r="M7" i="3"/>
  <c r="M4" i="3"/>
  <c r="N94" i="2"/>
  <c r="O96" i="1" s="1"/>
  <c r="C48" i="4" s="1"/>
  <c r="N93" i="2"/>
  <c r="O101" i="1" s="1"/>
  <c r="C45" i="4" s="1"/>
  <c r="J45" i="4" s="1"/>
  <c r="N92" i="2"/>
  <c r="N91" i="2"/>
  <c r="N90" i="2"/>
  <c r="N89" i="2"/>
  <c r="N88" i="2"/>
  <c r="N87" i="2"/>
  <c r="N86" i="2"/>
  <c r="O138" i="1" s="1"/>
  <c r="C90" i="4" s="1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O116" i="1" s="1"/>
  <c r="N62" i="2"/>
  <c r="O55" i="1" s="1"/>
  <c r="N61" i="2"/>
  <c r="O54" i="1" s="1"/>
  <c r="N60" i="2"/>
  <c r="O53" i="1" s="1"/>
  <c r="N58" i="2"/>
  <c r="N57" i="2"/>
  <c r="N56" i="2"/>
  <c r="O47" i="1" s="1"/>
  <c r="N55" i="2"/>
  <c r="N54" i="2"/>
  <c r="O45" i="1" s="1"/>
  <c r="C60" i="4" s="1"/>
  <c r="J60" i="4" s="1"/>
  <c r="N53" i="2"/>
  <c r="O44" i="1" s="1"/>
  <c r="W44" i="1" s="1"/>
  <c r="N52" i="2"/>
  <c r="N51" i="2"/>
  <c r="N50" i="2"/>
  <c r="O41" i="1" s="1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O228" i="1" s="1"/>
  <c r="W228" i="1" s="1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3" i="2"/>
  <c r="N2" i="2"/>
  <c r="V162" i="1"/>
  <c r="O162" i="1"/>
  <c r="W162" i="1" s="1"/>
  <c r="V161" i="1"/>
  <c r="W161" i="1"/>
  <c r="V159" i="1"/>
  <c r="U158" i="1"/>
  <c r="T158" i="1"/>
  <c r="W158" i="1" s="1"/>
  <c r="R158" i="1"/>
  <c r="W157" i="1"/>
  <c r="V157" i="1"/>
  <c r="U156" i="1"/>
  <c r="T156" i="1"/>
  <c r="W156" i="1" s="1"/>
  <c r="S156" i="1"/>
  <c r="R156" i="1"/>
  <c r="U155" i="1"/>
  <c r="T155" i="1"/>
  <c r="R155" i="1"/>
  <c r="O155" i="1"/>
  <c r="V154" i="1"/>
  <c r="O154" i="1"/>
  <c r="W154" i="1" s="1"/>
  <c r="V153" i="1"/>
  <c r="O153" i="1"/>
  <c r="W153" i="1" s="1"/>
  <c r="V152" i="1"/>
  <c r="O152" i="1"/>
  <c r="X151" i="1"/>
  <c r="U151" i="1"/>
  <c r="T151" i="1"/>
  <c r="W151" i="1" s="1"/>
  <c r="R151" i="1"/>
  <c r="W150" i="1"/>
  <c r="V150" i="1"/>
  <c r="U149" i="1"/>
  <c r="T149" i="1"/>
  <c r="W149" i="1" s="1"/>
  <c r="R149" i="1"/>
  <c r="U148" i="1"/>
  <c r="T148" i="1"/>
  <c r="W148" i="1" s="1"/>
  <c r="R148" i="1"/>
  <c r="U147" i="1"/>
  <c r="T147" i="1"/>
  <c r="R147" i="1"/>
  <c r="U146" i="1"/>
  <c r="T146" i="1"/>
  <c r="R146" i="1"/>
  <c r="U145" i="1"/>
  <c r="T145" i="1"/>
  <c r="W145" i="1" s="1"/>
  <c r="R145" i="1"/>
  <c r="U144" i="1"/>
  <c r="T144" i="1"/>
  <c r="R144" i="1"/>
  <c r="O144" i="1"/>
  <c r="W143" i="1"/>
  <c r="O142" i="1"/>
  <c r="W142" i="1" s="1"/>
  <c r="O141" i="1"/>
  <c r="W141" i="1" s="1"/>
  <c r="O140" i="1"/>
  <c r="W140" i="1" s="1"/>
  <c r="O139" i="1"/>
  <c r="W139" i="1" s="1"/>
  <c r="V137" i="1"/>
  <c r="O137" i="1"/>
  <c r="W137" i="1" s="1"/>
  <c r="U136" i="1"/>
  <c r="T136" i="1"/>
  <c r="V136" i="1" s="1"/>
  <c r="O136" i="1"/>
  <c r="X135" i="1"/>
  <c r="U135" i="1"/>
  <c r="T135" i="1"/>
  <c r="R135" i="1"/>
  <c r="O135" i="1"/>
  <c r="V134" i="1"/>
  <c r="O134" i="1"/>
  <c r="U133" i="1"/>
  <c r="T133" i="1"/>
  <c r="R133" i="1"/>
  <c r="O133" i="1"/>
  <c r="U132" i="1"/>
  <c r="O132" i="1"/>
  <c r="X131" i="1"/>
  <c r="U131" i="1"/>
  <c r="T131" i="1"/>
  <c r="W131" i="1" s="1"/>
  <c r="R131" i="1"/>
  <c r="X128" i="1"/>
  <c r="U128" i="1"/>
  <c r="T128" i="1"/>
  <c r="R128" i="1"/>
  <c r="X127" i="1"/>
  <c r="U127" i="1"/>
  <c r="T127" i="1"/>
  <c r="R127" i="1"/>
  <c r="U126" i="1"/>
  <c r="T126" i="1"/>
  <c r="R126" i="1"/>
  <c r="O126" i="1"/>
  <c r="V125" i="1"/>
  <c r="O125" i="1"/>
  <c r="W125" i="1" s="1"/>
  <c r="W124" i="1"/>
  <c r="W123" i="1"/>
  <c r="W122" i="1"/>
  <c r="O121" i="1"/>
  <c r="O120" i="1"/>
  <c r="W120" i="1" s="1"/>
  <c r="O119" i="1"/>
  <c r="W119" i="1" s="1"/>
  <c r="O118" i="1"/>
  <c r="W118" i="1" s="1"/>
  <c r="U115" i="1"/>
  <c r="T115" i="1"/>
  <c r="R115" i="1"/>
  <c r="O114" i="1"/>
  <c r="C50" i="4" s="1"/>
  <c r="J50" i="4" s="1"/>
  <c r="O113" i="1"/>
  <c r="V112" i="1"/>
  <c r="O112" i="1"/>
  <c r="D12" i="9" s="1"/>
  <c r="J12" i="9" s="1"/>
  <c r="V111" i="1"/>
  <c r="O111" i="1"/>
  <c r="W111" i="1" s="1"/>
  <c r="U110" i="1"/>
  <c r="T110" i="1"/>
  <c r="R110" i="1"/>
  <c r="O110" i="1"/>
  <c r="U109" i="1"/>
  <c r="T109" i="1"/>
  <c r="V109" i="1" s="1"/>
  <c r="O109" i="1"/>
  <c r="V108" i="1"/>
  <c r="O108" i="1"/>
  <c r="W108" i="1" s="1"/>
  <c r="V107" i="1"/>
  <c r="O107" i="1"/>
  <c r="U106" i="1"/>
  <c r="T106" i="1"/>
  <c r="R106" i="1"/>
  <c r="O106" i="1"/>
  <c r="U105" i="1"/>
  <c r="T105" i="1"/>
  <c r="R105" i="1"/>
  <c r="O105" i="1"/>
  <c r="V104" i="1"/>
  <c r="O104" i="1"/>
  <c r="W104" i="1" s="1"/>
  <c r="U103" i="1"/>
  <c r="T103" i="1"/>
  <c r="R103" i="1"/>
  <c r="O103" i="1"/>
  <c r="U102" i="1"/>
  <c r="T102" i="1"/>
  <c r="R102" i="1"/>
  <c r="O102" i="1"/>
  <c r="U101" i="1"/>
  <c r="U100" i="1"/>
  <c r="T100" i="1"/>
  <c r="V100" i="1" s="1"/>
  <c r="O100" i="1"/>
  <c r="D11" i="9" s="1"/>
  <c r="J11" i="9" s="1"/>
  <c r="U99" i="1"/>
  <c r="T99" i="1"/>
  <c r="V99" i="1" s="1"/>
  <c r="O99" i="1"/>
  <c r="D10" i="9" s="1"/>
  <c r="J10" i="9" s="1"/>
  <c r="U98" i="1"/>
  <c r="T98" i="1"/>
  <c r="V98" i="1" s="1"/>
  <c r="O98" i="1"/>
  <c r="D9" i="9" s="1"/>
  <c r="J9" i="9" s="1"/>
  <c r="U97" i="1"/>
  <c r="V97" i="1"/>
  <c r="O97" i="1"/>
  <c r="U96" i="1"/>
  <c r="U95" i="1"/>
  <c r="O95" i="1"/>
  <c r="C47" i="4" s="1"/>
  <c r="U94" i="1"/>
  <c r="O94" i="1"/>
  <c r="O93" i="1"/>
  <c r="C92" i="4" s="1"/>
  <c r="J92" i="4" s="1"/>
  <c r="U92" i="1"/>
  <c r="O92" i="1"/>
  <c r="C91" i="4" s="1"/>
  <c r="V91" i="1"/>
  <c r="O91" i="1"/>
  <c r="U90" i="1"/>
  <c r="T90" i="1"/>
  <c r="R90" i="1"/>
  <c r="O90" i="1"/>
  <c r="U89" i="1"/>
  <c r="O89" i="1"/>
  <c r="C38" i="4" s="1"/>
  <c r="J38" i="4" s="1"/>
  <c r="U88" i="1"/>
  <c r="T88" i="1"/>
  <c r="V88" i="1" s="1"/>
  <c r="O88" i="1"/>
  <c r="C37" i="4" s="1"/>
  <c r="J37" i="4" s="1"/>
  <c r="V87" i="1"/>
  <c r="O87" i="1"/>
  <c r="C33" i="4" s="1"/>
  <c r="J33" i="4" s="1"/>
  <c r="O86" i="1"/>
  <c r="C7" i="4" s="1"/>
  <c r="J7" i="4" s="1"/>
  <c r="T85" i="1"/>
  <c r="O85" i="1"/>
  <c r="C5" i="4" s="1"/>
  <c r="J5" i="4" s="1"/>
  <c r="T84" i="1"/>
  <c r="O84" i="1"/>
  <c r="C2" i="4" s="1"/>
  <c r="J2" i="4" s="1"/>
  <c r="O81" i="1"/>
  <c r="W81" i="1" s="1"/>
  <c r="U80" i="1"/>
  <c r="T80" i="1"/>
  <c r="R80" i="1"/>
  <c r="O80" i="1"/>
  <c r="U76" i="1"/>
  <c r="T76" i="1"/>
  <c r="R76" i="1"/>
  <c r="U75" i="1"/>
  <c r="T75" i="1"/>
  <c r="R75" i="1"/>
  <c r="U70" i="1"/>
  <c r="T70" i="1"/>
  <c r="R70" i="1"/>
  <c r="O70" i="1"/>
  <c r="U69" i="1"/>
  <c r="T69" i="1"/>
  <c r="V69" i="1" s="1"/>
  <c r="O69" i="1"/>
  <c r="C44" i="4" s="1"/>
  <c r="J44" i="4" s="1"/>
  <c r="U68" i="1"/>
  <c r="T68" i="1"/>
  <c r="V68" i="1" s="1"/>
  <c r="O68" i="1"/>
  <c r="C43" i="4" s="1"/>
  <c r="J43" i="4" s="1"/>
  <c r="U67" i="1"/>
  <c r="T67" i="1"/>
  <c r="V67" i="1" s="1"/>
  <c r="O67" i="1"/>
  <c r="C41" i="4" s="1"/>
  <c r="J41" i="4" s="1"/>
  <c r="U66" i="1"/>
  <c r="T66" i="1"/>
  <c r="R66" i="1"/>
  <c r="O66" i="1"/>
  <c r="U65" i="1"/>
  <c r="T65" i="1"/>
  <c r="R65" i="1"/>
  <c r="O65" i="1"/>
  <c r="U64" i="1"/>
  <c r="T64" i="1"/>
  <c r="R64" i="1"/>
  <c r="O64" i="1"/>
  <c r="U63" i="1"/>
  <c r="T63" i="1"/>
  <c r="R63" i="1"/>
  <c r="O63" i="1"/>
  <c r="U62" i="1"/>
  <c r="T62" i="1"/>
  <c r="R62" i="1"/>
  <c r="O62" i="1"/>
  <c r="U60" i="1"/>
  <c r="T60" i="1"/>
  <c r="W60" i="1" s="1"/>
  <c r="R60" i="1"/>
  <c r="U59" i="1"/>
  <c r="T59" i="1"/>
  <c r="R59" i="1"/>
  <c r="U58" i="1"/>
  <c r="T58" i="1"/>
  <c r="R58" i="1"/>
  <c r="O58" i="1"/>
  <c r="U57" i="1"/>
  <c r="T57" i="1"/>
  <c r="R57" i="1"/>
  <c r="U56" i="1"/>
  <c r="T56" i="1"/>
  <c r="R56" i="1"/>
  <c r="O56" i="1"/>
  <c r="U53" i="1"/>
  <c r="T53" i="1"/>
  <c r="R53" i="1"/>
  <c r="U52" i="1"/>
  <c r="T52" i="1"/>
  <c r="R52" i="1"/>
  <c r="T50" i="1"/>
  <c r="Q50" i="1"/>
  <c r="V49" i="1"/>
  <c r="T47" i="1"/>
  <c r="U46" i="1"/>
  <c r="V44" i="1"/>
  <c r="U43" i="1"/>
  <c r="U40" i="1"/>
  <c r="T40" i="1"/>
  <c r="R40" i="1"/>
  <c r="U39" i="1"/>
  <c r="T39" i="1"/>
  <c r="R39" i="1"/>
  <c r="O39" i="1"/>
  <c r="X38" i="1"/>
  <c r="U38" i="1"/>
  <c r="T38" i="1"/>
  <c r="R38" i="1"/>
  <c r="X37" i="1"/>
  <c r="U37" i="1"/>
  <c r="T37" i="1"/>
  <c r="R37" i="1"/>
  <c r="O37" i="1"/>
  <c r="U36" i="1"/>
  <c r="T36" i="1"/>
  <c r="R36" i="1"/>
  <c r="O36" i="1"/>
  <c r="X33" i="1"/>
  <c r="U33" i="1"/>
  <c r="T33" i="1"/>
  <c r="R33" i="1"/>
  <c r="O33" i="1"/>
  <c r="V32" i="1"/>
  <c r="W32" i="1"/>
  <c r="U29" i="1"/>
  <c r="T29" i="1"/>
  <c r="R29" i="1"/>
  <c r="O29" i="1"/>
  <c r="U23" i="1"/>
  <c r="T23" i="1"/>
  <c r="W23" i="1" s="1"/>
  <c r="R23" i="1"/>
  <c r="V21" i="1"/>
  <c r="W21" i="1"/>
  <c r="U20" i="1"/>
  <c r="T20" i="1"/>
  <c r="R20" i="1"/>
  <c r="U19" i="1"/>
  <c r="T19" i="1"/>
  <c r="R19" i="1"/>
  <c r="U18" i="1"/>
  <c r="T18" i="1"/>
  <c r="R18" i="1"/>
  <c r="U14" i="1"/>
  <c r="T14" i="1"/>
  <c r="R14" i="1"/>
  <c r="U13" i="1"/>
  <c r="T13" i="1"/>
  <c r="R13" i="1"/>
  <c r="X12" i="1"/>
  <c r="U12" i="1"/>
  <c r="T12" i="1"/>
  <c r="W12" i="1" s="1"/>
  <c r="R12" i="1"/>
  <c r="U11" i="1"/>
  <c r="T11" i="1"/>
  <c r="R11" i="1"/>
  <c r="O11" i="1"/>
  <c r="D5" i="9" s="1"/>
  <c r="J5" i="9" s="1"/>
  <c r="U10" i="1"/>
  <c r="T10" i="1"/>
  <c r="S10" i="1"/>
  <c r="R10" i="1"/>
  <c r="O10" i="1"/>
  <c r="D4" i="9" s="1"/>
  <c r="U8" i="1"/>
  <c r="T8" i="1"/>
  <c r="V8" i="1" s="1"/>
  <c r="S8" i="1"/>
  <c r="O8" i="1"/>
  <c r="D14" i="9" s="1"/>
  <c r="J14" i="9" s="1"/>
  <c r="U6" i="1"/>
  <c r="T6" i="1"/>
  <c r="V6" i="1" s="1"/>
  <c r="O6" i="1"/>
  <c r="U5" i="1"/>
  <c r="T5" i="1"/>
  <c r="V5" i="1" s="1"/>
  <c r="O5" i="1"/>
  <c r="U3" i="1"/>
  <c r="T3" i="1"/>
  <c r="V3" i="1" s="1"/>
  <c r="O3" i="1"/>
  <c r="U2" i="1"/>
  <c r="T2" i="1"/>
  <c r="R2" i="1"/>
  <c r="O2" i="1"/>
  <c r="O50" i="1" l="1"/>
  <c r="W50" i="1" s="1"/>
  <c r="V50" i="1"/>
  <c r="V47" i="1"/>
  <c r="W47" i="1"/>
  <c r="W29" i="1"/>
  <c r="W39" i="1"/>
  <c r="W33" i="1"/>
  <c r="W13" i="1"/>
  <c r="W70" i="1"/>
  <c r="W134" i="1"/>
  <c r="D19" i="9"/>
  <c r="J19" i="9" s="1"/>
  <c r="W152" i="1"/>
  <c r="D17" i="9"/>
  <c r="J17" i="9" s="1"/>
  <c r="J4" i="9"/>
  <c r="W91" i="1"/>
  <c r="D8" i="9"/>
  <c r="J8" i="9" s="1"/>
  <c r="V37" i="1"/>
  <c r="V38" i="1"/>
  <c r="W127" i="1"/>
  <c r="W100" i="1"/>
  <c r="C46" i="4"/>
  <c r="J46" i="4" s="1"/>
  <c r="W94" i="1"/>
  <c r="W75" i="1"/>
  <c r="W8" i="1"/>
  <c r="D90" i="4"/>
  <c r="J90" i="4" s="1"/>
  <c r="W37" i="1"/>
  <c r="W107" i="1"/>
  <c r="C96" i="4"/>
  <c r="J96" i="4" s="1"/>
  <c r="W121" i="1"/>
  <c r="C97" i="4"/>
  <c r="J97" i="4" s="1"/>
  <c r="T116" i="1"/>
  <c r="W116" i="1" s="1"/>
  <c r="C49" i="4"/>
  <c r="J49" i="4" s="1"/>
  <c r="W113" i="1"/>
  <c r="W126" i="1"/>
  <c r="W144" i="1"/>
  <c r="W66" i="1"/>
  <c r="V80" i="1"/>
  <c r="O43" i="1"/>
  <c r="W43" i="1" s="1"/>
  <c r="R45" i="1"/>
  <c r="V45" i="1" s="1"/>
  <c r="W132" i="1"/>
  <c r="W109" i="1"/>
  <c r="V146" i="1"/>
  <c r="W97" i="1"/>
  <c r="V20" i="1"/>
  <c r="V33" i="1"/>
  <c r="V52" i="1"/>
  <c r="J91" i="4"/>
  <c r="O49" i="1"/>
  <c r="W49" i="1" s="1"/>
  <c r="V18" i="1"/>
  <c r="V75" i="1"/>
  <c r="V158" i="1"/>
  <c r="W6" i="1"/>
  <c r="V110" i="1"/>
  <c r="V144" i="1"/>
  <c r="W89" i="1"/>
  <c r="V105" i="1"/>
  <c r="V106" i="1"/>
  <c r="W18" i="1"/>
  <c r="W36" i="1"/>
  <c r="V65" i="1"/>
  <c r="W5" i="1"/>
  <c r="V10" i="1"/>
  <c r="W11" i="1"/>
  <c r="V12" i="1"/>
  <c r="V14" i="1"/>
  <c r="W19" i="1"/>
  <c r="W20" i="1"/>
  <c r="V36" i="1"/>
  <c r="V40" i="1"/>
  <c r="W52" i="1"/>
  <c r="W85" i="1"/>
  <c r="J47" i="4"/>
  <c r="V135" i="1"/>
  <c r="W64" i="1"/>
  <c r="W65" i="1"/>
  <c r="V90" i="1"/>
  <c r="W105" i="1"/>
  <c r="W106" i="1"/>
  <c r="V147" i="1"/>
  <c r="V53" i="1"/>
  <c r="V63" i="1"/>
  <c r="V76" i="1"/>
  <c r="V155" i="1"/>
  <c r="W90" i="1"/>
  <c r="W102" i="1"/>
  <c r="W103" i="1"/>
  <c r="W135" i="1"/>
  <c r="W2" i="1"/>
  <c r="V13" i="1"/>
  <c r="V19" i="1"/>
  <c r="W58" i="1"/>
  <c r="V59" i="1"/>
  <c r="V60" i="1"/>
  <c r="V66" i="1"/>
  <c r="V126" i="1"/>
  <c r="V127" i="1"/>
  <c r="V128" i="1"/>
  <c r="V131" i="1"/>
  <c r="W133" i="1"/>
  <c r="V149" i="1"/>
  <c r="W155" i="1"/>
  <c r="V29" i="1"/>
  <c r="W56" i="1"/>
  <c r="W62" i="1"/>
  <c r="W63" i="1"/>
  <c r="W92" i="1"/>
  <c r="W98" i="1"/>
  <c r="V103" i="1"/>
  <c r="W110" i="1"/>
  <c r="W112" i="1"/>
  <c r="W115" i="1"/>
  <c r="W136" i="1"/>
  <c r="R43" i="1"/>
  <c r="V43" i="1" s="1"/>
  <c r="V62" i="1"/>
  <c r="W84" i="1"/>
  <c r="W86" i="1"/>
  <c r="V115" i="1"/>
  <c r="W138" i="1"/>
  <c r="T55" i="1"/>
  <c r="W55" i="1" s="1"/>
  <c r="V2" i="1"/>
  <c r="W3" i="1"/>
  <c r="W10" i="1"/>
  <c r="V11" i="1"/>
  <c r="V23" i="1"/>
  <c r="V39" i="1"/>
  <c r="W53" i="1"/>
  <c r="V64" i="1"/>
  <c r="V70" i="1"/>
  <c r="W80" i="1"/>
  <c r="W87" i="1"/>
  <c r="W99" i="1"/>
  <c r="W101" i="1"/>
  <c r="V102" i="1"/>
  <c r="V133" i="1"/>
  <c r="V156" i="1"/>
  <c r="T114" i="1"/>
  <c r="V114" i="1" s="1"/>
  <c r="C65" i="4"/>
  <c r="J65" i="4" s="1"/>
  <c r="D86" i="10"/>
  <c r="C70" i="4"/>
  <c r="J70" i="4" s="1"/>
  <c r="W45" i="1"/>
  <c r="W69" i="1"/>
  <c r="V84" i="1"/>
  <c r="V85" i="1"/>
  <c r="V86" i="1"/>
  <c r="W96" i="1"/>
  <c r="W146" i="1"/>
  <c r="V148" i="1"/>
  <c r="V151" i="1"/>
  <c r="C42" i="4"/>
  <c r="J42" i="4" s="1"/>
  <c r="W88" i="1"/>
  <c r="W93" i="1"/>
  <c r="W95" i="1"/>
  <c r="R55" i="1"/>
  <c r="W68" i="1"/>
  <c r="W67" i="1"/>
  <c r="D1" i="9" l="1"/>
  <c r="J1" i="9" s="1"/>
  <c r="V55" i="1"/>
  <c r="C62" i="4"/>
  <c r="J62" i="4" s="1"/>
  <c r="V116" i="1"/>
  <c r="W41" i="1"/>
  <c r="C59" i="4"/>
  <c r="J59" i="4" s="1"/>
  <c r="C57" i="4"/>
  <c r="J57" i="4" s="1"/>
  <c r="C61" i="4"/>
  <c r="J61" i="4" s="1"/>
  <c r="W114" i="1"/>
</calcChain>
</file>

<file path=xl/comments1.xml><?xml version="1.0" encoding="utf-8"?>
<comments xmlns="http://schemas.openxmlformats.org/spreadsheetml/2006/main">
  <authors>
    <author>5</author>
    <author>Яна</author>
    <author>user</author>
  </authors>
  <commentLis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Добавили 836,97 с отмененной закупки по п. 4 
Было 108 363,03;
109 200,00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3 650 000,00 добавили ДС на 365 000,00</t>
        </r>
      </text>
    </comment>
    <comment ref="Q13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Было: 222 834,56
248 834,56</t>
        </r>
      </text>
    </comment>
    <comment ref="Q21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Было: 634 218,91</t>
        </r>
      </text>
    </comment>
    <comment ref="Q23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Было: 3 425 122,89
3 551 619,21</t>
        </r>
      </text>
    </comment>
    <comment ref="Q32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750 000,00</t>
        </r>
      </text>
    </comment>
    <comment ref="Q39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74 300,00</t>
        </r>
      </text>
    </comment>
    <comment ref="W39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планируют отзыв</t>
        </r>
      </text>
    </comment>
    <comment ref="Q41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20 000 000,00;  20 003 354,31</t>
        </r>
      </text>
    </comment>
    <comment ref="Q42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21 000 000,00</t>
        </r>
      </text>
    </comment>
    <comment ref="Q43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6 500 000,00;</t>
        </r>
      </text>
    </comment>
    <comment ref="Q45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4 772 450,94;
5 310 091,04;
</t>
        </r>
      </text>
    </comment>
    <comment ref="Q46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347,83;
13 599 506,45;
13 873 198,80</t>
        </r>
      </text>
    </comment>
    <comment ref="Q48" authorId="0" shapeId="0">
      <text>
        <r>
          <rPr>
            <b/>
            <sz val="9"/>
            <color indexed="81"/>
            <rFont val="Tahoma"/>
            <charset val="1"/>
          </rPr>
          <t>5:</t>
        </r>
        <r>
          <rPr>
            <sz val="9"/>
            <color indexed="81"/>
            <rFont val="Tahoma"/>
            <charset val="1"/>
          </rPr>
          <t xml:space="preserve">
Было 1 500 000,00;
</t>
        </r>
      </text>
    </comment>
    <comment ref="Q60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1 498 367,76;</t>
        </r>
      </text>
    </comment>
    <comment ref="Q62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212 100,00</t>
        </r>
      </text>
    </comment>
    <comment ref="Q66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471 670,00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по 0310 только охрана труда все остальное по 0705 Мария Валерьевна сказала</t>
        </r>
      </text>
    </comment>
    <comment ref="Q70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400 000,00</t>
        </r>
      </text>
    </comment>
    <comment ref="Q113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240 000,00</t>
        </r>
      </text>
    </comment>
    <comment ref="Q116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38 155 134,31
37 918 068,78</t>
        </r>
      </text>
    </comment>
    <comment ref="Q117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30 641 400,00</t>
        </r>
      </text>
    </comment>
    <comment ref="Q121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522 311,61</t>
        </r>
      </text>
    </comment>
    <comment ref="O125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143 200,00</t>
        </r>
      </text>
    </comment>
    <comment ref="W125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планируют изменение ПГ на несколько по п. 20 и п.4</t>
        </r>
      </text>
    </comment>
    <comment ref="Q133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25 000,00</t>
        </r>
      </text>
    </comment>
    <comment ref="Q135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40 000,00 </t>
        </r>
      </text>
    </comment>
    <comment ref="Q137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74 000,00, добавили с экономий</t>
        </r>
      </text>
    </comment>
    <comment ref="Q141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20 000,00</t>
        </r>
      </text>
    </comment>
    <comment ref="Q142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240 000,00</t>
        </r>
      </text>
    </comment>
    <comment ref="F161" authorId="1" shapeId="0">
      <text>
        <r>
          <rPr>
            <b/>
            <sz val="10"/>
            <color indexed="81"/>
            <rFont val="Tahoma"/>
            <family val="2"/>
            <charset val="204"/>
          </rPr>
          <t>Яна:</t>
        </r>
        <r>
          <rPr>
            <sz val="10"/>
            <color indexed="81"/>
            <rFont val="Tahoma"/>
            <family val="2"/>
            <charset val="204"/>
          </rPr>
          <t xml:space="preserve">
Отменен 28.07.22 закупки с ИКЗ 221784030893278380100101060022620242 (400 000,00 принтера)</t>
        </r>
      </text>
    </comment>
    <comment ref="M161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изменили наименование и ОКПД</t>
        </r>
      </text>
    </comment>
    <comment ref="Q161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Было: 400 000,00</t>
        </r>
      </text>
    </comment>
    <comment ref="Q165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Было: 630 000,00</t>
        </r>
      </text>
    </comment>
    <comment ref="Q168" authorId="0" shapeId="0">
      <text>
        <r>
          <rPr>
            <b/>
            <sz val="9"/>
            <color indexed="81"/>
            <rFont val="Tahoma"/>
            <charset val="1"/>
          </rPr>
          <t>5:</t>
        </r>
        <r>
          <rPr>
            <sz val="9"/>
            <color indexed="81"/>
            <rFont val="Tahoma"/>
            <charset val="1"/>
          </rPr>
          <t xml:space="preserve">
Было 2 236 300,00</t>
        </r>
      </text>
    </comment>
    <comment ref="Q169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9 045 417,14;
8 199 221,13;
8 151 318,98</t>
        </r>
      </text>
    </comment>
    <comment ref="Q170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2 228 603,88;
1 547 273,25;
</t>
        </r>
      </text>
    </comment>
    <comment ref="Q171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132 500,00</t>
        </r>
      </text>
    </comment>
    <comment ref="M172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название: Капитальный ремонт узла учета тепловой энергии эксперементальной базы технического обслуживания автомобилей по адресу: г. Санкт-Петербург, ул. Фучика, д. 10, к. 2, лит. А</t>
        </r>
      </text>
    </comment>
    <comment ref="Q176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было: 227 290,12</t>
        </r>
      </text>
    </comment>
    <comment ref="F177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ИКЗ 22 1 7840308932 783801001 0117 000 2573 244 отменен 20.09. из-за изменения ОКПД2 и внесен заново </t>
        </r>
      </text>
    </comment>
    <comment ref="Q178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255 854,51</t>
        </r>
      </text>
    </comment>
    <comment ref="Q181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было: 40 108,36</t>
        </r>
      </text>
    </comment>
    <comment ref="Q183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1 800 000,00</t>
        </r>
      </text>
    </comment>
    <comment ref="Q187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было: 400 000,00;     224 662,34;              224 652,14;               473 604,71;
1 183 904,71
1 618 423,21</t>
        </r>
      </text>
    </comment>
    <comment ref="Q191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Было: 599 278,00</t>
        </r>
      </text>
    </comment>
    <comment ref="Q196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72 000,00;</t>
        </r>
      </text>
    </comment>
    <comment ref="W196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деньги 23-24 годов</t>
        </r>
      </text>
    </comment>
    <comment ref="Q197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78 999,99</t>
        </r>
      </text>
    </comment>
    <comment ref="W197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деньги 23-24 годов</t>
        </r>
      </text>
    </comment>
    <comment ref="Q198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163 797,02</t>
        </r>
      </text>
    </comment>
    <comment ref="Q200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было: 1 000 000,00</t>
        </r>
      </text>
    </comment>
    <comment ref="Q208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98 752,00;</t>
        </r>
      </text>
    </comment>
    <comment ref="W208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Поданы на отзыв</t>
        </r>
      </text>
    </comment>
    <comment ref="O210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67 316,20</t>
        </r>
      </text>
    </comment>
    <comment ref="M212" authorId="2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 извещение вместо воздушных авиационных</t>
        </r>
      </text>
    </comment>
    <comment ref="Q212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140 000,00</t>
        </r>
      </text>
    </comment>
    <comment ref="W212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планируют на отзыв</t>
        </r>
      </text>
    </comment>
    <comment ref="O213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48 280,08</t>
        </r>
      </text>
    </comment>
    <comment ref="Q215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520 732,24</t>
        </r>
      </text>
    </comment>
    <comment ref="Q216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2 290 674,22;</t>
        </r>
      </text>
    </comment>
    <comment ref="K217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ВЕРОЯТНО ДБ 2.0.0 Прочие затраты</t>
        </r>
      </text>
    </comment>
    <comment ref="M225" authorId="1" shapeId="0">
      <text>
        <r>
          <rPr>
            <b/>
            <sz val="10"/>
            <color indexed="81"/>
            <rFont val="Tahoma"/>
            <family val="2"/>
            <charset val="204"/>
          </rPr>
          <t>Яна:</t>
        </r>
        <r>
          <rPr>
            <sz val="10"/>
            <color indexed="81"/>
            <rFont val="Tahoma"/>
            <family val="2"/>
            <charset val="204"/>
          </rPr>
          <t xml:space="preserve">
Предоставление канала связи с предоставлением доступа к управлению ресурсами телекоммуникационного оборудования, оказание услуг связи по передаче данных</t>
        </r>
      </text>
    </comment>
    <comment ref="M226" authorId="1" shapeId="0">
      <text>
        <r>
          <rPr>
            <b/>
            <sz val="10"/>
            <color indexed="81"/>
            <rFont val="Tahoma"/>
            <family val="2"/>
            <charset val="204"/>
          </rPr>
          <t>Яна:</t>
        </r>
        <r>
          <rPr>
            <sz val="10"/>
            <color indexed="81"/>
            <rFont val="Tahoma"/>
            <family val="2"/>
            <charset val="204"/>
          </rPr>
          <t xml:space="preserve">
Услуги по доступу к информационно-коммуникационной сети Интернет </t>
        </r>
      </text>
    </comment>
    <comment ref="Q231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200 533,17</t>
        </r>
      </text>
    </comment>
    <comment ref="F236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Вписать ИКЗ</t>
        </r>
      </text>
    </comment>
    <comment ref="M236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Вписать № контрактов</t>
        </r>
      </text>
    </comment>
    <comment ref="F238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Вписать ИКЗ</t>
        </r>
      </text>
    </comment>
    <comment ref="M238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Вписать № контрактов</t>
        </r>
      </text>
    </comment>
  </commentList>
</comments>
</file>

<file path=xl/comments2.xml><?xml version="1.0" encoding="utf-8"?>
<comments xmlns="http://schemas.openxmlformats.org/spreadsheetml/2006/main">
  <authors>
    <author>Яна</author>
  </authors>
  <commentList>
    <comment ref="L98" authorId="0" shapeId="0">
      <text>
        <r>
          <rPr>
            <b/>
            <sz val="10"/>
            <color indexed="81"/>
            <rFont val="Tahoma"/>
            <family val="2"/>
            <charset val="204"/>
          </rPr>
          <t>Яна:</t>
        </r>
        <r>
          <rPr>
            <sz val="10"/>
            <color indexed="81"/>
            <rFont val="Tahoma"/>
            <family val="2"/>
            <charset val="204"/>
          </rPr>
          <t xml:space="preserve">
Услуги по передаче данных по проводным телекоммуникационным сетям прочие</t>
        </r>
      </text>
    </comment>
  </commentList>
</comments>
</file>

<file path=xl/comments3.xml><?xml version="1.0" encoding="utf-8"?>
<comments xmlns="http://schemas.openxmlformats.org/spreadsheetml/2006/main">
  <authors>
    <author>5</author>
  </authors>
  <commentList>
    <comment ref="L26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расторжение ГК. Было 66 209,32</t>
        </r>
      </text>
    </comment>
    <comment ref="L68" authorId="0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Цена ГК была 94 933,28: увеличили на 5 933,33</t>
        </r>
      </text>
    </comment>
  </commentList>
</comments>
</file>

<file path=xl/sharedStrings.xml><?xml version="1.0" encoding="utf-8"?>
<sst xmlns="http://schemas.openxmlformats.org/spreadsheetml/2006/main" count="7932" uniqueCount="3070">
  <si>
    <t>Наименование объекта закупки</t>
  </si>
  <si>
    <t>Остаток под контрактацию</t>
  </si>
  <si>
    <t>Планируемый год размещения</t>
  </si>
  <si>
    <t>ИКЗ</t>
  </si>
  <si>
    <t>Код ОКПД</t>
  </si>
  <si>
    <t>Сумма по ИКЗ</t>
  </si>
  <si>
    <t>Сумма закупки</t>
  </si>
  <si>
    <t>Статья</t>
  </si>
  <si>
    <t>Депортамент/ отдел ГУ</t>
  </si>
  <si>
    <t>№ предложения в бюджете</t>
  </si>
  <si>
    <t>Дата размещения ПГ</t>
  </si>
  <si>
    <t>№ извещения</t>
  </si>
  <si>
    <t>Цена контракта</t>
  </si>
  <si>
    <t>экономия</t>
  </si>
  <si>
    <t>№ контракта</t>
  </si>
  <si>
    <t>Строители</t>
  </si>
  <si>
    <t>Преференции</t>
  </si>
  <si>
    <t>Дополнительная аналитика</t>
  </si>
  <si>
    <t>Ответственное конт лицо</t>
  </si>
  <si>
    <t>Подгруппа нормативных затрат</t>
  </si>
  <si>
    <t>Тип закупки</t>
  </si>
  <si>
    <t>Примечание</t>
  </si>
  <si>
    <t>КОСГУ</t>
  </si>
  <si>
    <t>21 1 7840308932 783801001 0013 000 3530 247</t>
  </si>
  <si>
    <t>14.12</t>
  </si>
  <si>
    <t>35.30.11.111</t>
  </si>
  <si>
    <t>53.10.12.000</t>
  </si>
  <si>
    <t>53.20.11.110</t>
  </si>
  <si>
    <t>61.90.10.160</t>
  </si>
  <si>
    <t>61.90.10.190</t>
  </si>
  <si>
    <t>Поставка обуви</t>
  </si>
  <si>
    <t>Поставка вещевого имущества</t>
  </si>
  <si>
    <t>Поставка головных уборов</t>
  </si>
  <si>
    <t>Поставка теплоснабжения</t>
  </si>
  <si>
    <t>Услуги по организации питания</t>
  </si>
  <si>
    <t>Постака аккумуляторных батарей для беспилотных воздушных систем вертолетного типа</t>
  </si>
  <si>
    <t>Оказание услуг специальной почтовой связи</t>
  </si>
  <si>
    <t>Предоставление услуг связи по обеспечению функционирования системы ОКСИОН</t>
  </si>
  <si>
    <t>22 1 7840308932 783801001 0007 000 6512 244</t>
  </si>
  <si>
    <t>№</t>
  </si>
  <si>
    <t>Предмет/Номер извещения</t>
  </si>
  <si>
    <t>Статус аукциона</t>
  </si>
  <si>
    <t>Способ размещения</t>
  </si>
  <si>
    <t>Начальная цена</t>
  </si>
  <si>
    <t>Дата разм.</t>
  </si>
  <si>
    <t>Дата оконч. приема заявок</t>
  </si>
  <si>
    <t xml:space="preserve">Экономия </t>
  </si>
  <si>
    <t>Дата и номер ГК</t>
  </si>
  <si>
    <t>Срок исп.ГК/статус испол-я</t>
  </si>
  <si>
    <t>ЭА</t>
  </si>
  <si>
    <t>-</t>
  </si>
  <si>
    <t>Наименование закупки</t>
  </si>
  <si>
    <t>Общая сумма в Бюджете</t>
  </si>
  <si>
    <t>Сумма ГК</t>
  </si>
  <si>
    <t>Номер и дата контракта</t>
  </si>
  <si>
    <t>Ед. поставщик (п._ст.93)</t>
  </si>
  <si>
    <t>Лицо ответственное</t>
  </si>
  <si>
    <t>Дата исполнения</t>
  </si>
  <si>
    <t>Связь</t>
  </si>
  <si>
    <t>Тыл</t>
  </si>
  <si>
    <t>ЦУКС</t>
  </si>
  <si>
    <t>65.12.11.000</t>
  </si>
  <si>
    <t>1-21-00178449-0197</t>
  </si>
  <si>
    <t>Будько А.О.</t>
  </si>
  <si>
    <t>ЭЛ площадка</t>
  </si>
  <si>
    <t>Кол-во листов</t>
  </si>
  <si>
    <t>Примечания</t>
  </si>
  <si>
    <t>Ответственный за закупку ОКС/статус согласования</t>
  </si>
  <si>
    <t>Поставщик/               исполнитель</t>
  </si>
  <si>
    <t>OOO «РТС-тендер»</t>
  </si>
  <si>
    <t>СМП</t>
  </si>
  <si>
    <t>08.12</t>
  </si>
  <si>
    <t>16.12</t>
  </si>
  <si>
    <t xml:space="preserve">Аня 
Ф+ Ю+ Б 03.12.2021 </t>
  </si>
  <si>
    <t>Услуги по организации питания 
0172100010121000143</t>
  </si>
  <si>
    <t>07.12</t>
  </si>
  <si>
    <t>15.12</t>
  </si>
  <si>
    <t>Услуги по страхованию
0172100010121000144</t>
  </si>
  <si>
    <t>Услуги связи по предоставлению доступа к управлению ресурсами телекоммуникационного обородования, оказание услуг связи по передаче данных
0172100010121000145</t>
  </si>
  <si>
    <t>0172100010121000144</t>
  </si>
  <si>
    <t xml:space="preserve">21 1 7840308932 783801001 0162 000 5629 244 </t>
  </si>
  <si>
    <t>56.29.19.000</t>
  </si>
  <si>
    <t>0172100010121000143</t>
  </si>
  <si>
    <t xml:space="preserve">21 1 7840308932 783801001 0164 000 3811 244 </t>
  </si>
  <si>
    <t>38.11.29.000</t>
  </si>
  <si>
    <t>Вывоз мусора и смета с прилегающих территорий, гаражей и складских помещений, не относящихся к ТКО</t>
  </si>
  <si>
    <t>0172100010121000145</t>
  </si>
  <si>
    <t>ПГ 2021 г</t>
  </si>
  <si>
    <t>Предоставление услуг связи по обеспечению функционирования системы ОКСИОН
0172100010121000147</t>
  </si>
  <si>
    <t>Власов Д. С</t>
  </si>
  <si>
    <t>21 1 7840308932 783801001 0050 000 6190 242</t>
  </si>
  <si>
    <t>Услуги связи по предоставлению доступа к управлению ресурсами телекоммуникационного обородования, оказание услуг связи по передаче данных</t>
  </si>
  <si>
    <t>21 1 7840308932 783801001 0051 000 6190 242</t>
  </si>
  <si>
    <t>0172100010121000147</t>
  </si>
  <si>
    <t xml:space="preserve">Таня
Ф+ Ю+  Б 03.12.2021 </t>
  </si>
  <si>
    <t xml:space="preserve">Ира                              Ф+   Ю+  Б 03.12.2021 </t>
  </si>
  <si>
    <t>Вывоз мусора и смета с прилегающие территории гаражей и складских помещений, 
не относящихся к ТКО
0172100010121000146</t>
  </si>
  <si>
    <t>15.12 пр.143-1</t>
  </si>
  <si>
    <t>15.12 пр.144-1</t>
  </si>
  <si>
    <t>15.12 пр.145-1</t>
  </si>
  <si>
    <t>ИП Порошин П.Ю.</t>
  </si>
  <si>
    <t>АО «Северен-Телеком»</t>
  </si>
  <si>
    <t xml:space="preserve">ЭА несостоявшийся </t>
  </si>
  <si>
    <t>16.12 пр.147-1</t>
  </si>
  <si>
    <t>16.12 пр.144-2</t>
  </si>
  <si>
    <t>АО "АльфаСтрахование"</t>
  </si>
  <si>
    <t>ООО  "Альянс Сервис"</t>
  </si>
  <si>
    <t>17.12 пр.147-3</t>
  </si>
  <si>
    <t>ООО "КИМ"</t>
  </si>
  <si>
    <t>16.12 пр.146-1</t>
  </si>
  <si>
    <t>Обеспечение исп. добросовестность</t>
  </si>
  <si>
    <t>Обеспечение исп. БГ</t>
  </si>
  <si>
    <t>Обеспечение исп. ПП</t>
  </si>
  <si>
    <t>0172100010121000143/2022  от 27.12.2021</t>
  </si>
  <si>
    <t>0172100010121000144/2022 от 27.12.2021</t>
  </si>
  <si>
    <t>0172100010121000145/2022 от 27.12.2021</t>
  </si>
  <si>
    <t>0172100010121000146/2022 от 27.12.2021</t>
  </si>
  <si>
    <t>0172100010121000147/2022 от 28.12.2021</t>
  </si>
  <si>
    <t>Захарьев А.А.</t>
  </si>
  <si>
    <t>1.5.0. Затраты на приобретение материальных запасов</t>
  </si>
  <si>
    <t>1-22-00178449-0019</t>
  </si>
  <si>
    <t>2021/2022</t>
  </si>
  <si>
    <t>177 0310 10 4 01 90049 244</t>
  </si>
  <si>
    <t>30.30.50.110</t>
  </si>
  <si>
    <t>Антипов А.С.</t>
  </si>
  <si>
    <t>1-22-00178449-0071</t>
  </si>
  <si>
    <t>1-22-00178449-0072</t>
  </si>
  <si>
    <t>14.12.11.120</t>
  </si>
  <si>
    <t>1-22-00178449-0075</t>
  </si>
  <si>
    <t>14.13.23.000</t>
  </si>
  <si>
    <t xml:space="preserve">14.19.43.110     </t>
  </si>
  <si>
    <t>32.99.11.140</t>
  </si>
  <si>
    <t>15.20.32.190</t>
  </si>
  <si>
    <t>1-22-00178449-0070</t>
  </si>
  <si>
    <t>1-22-00178449-0193</t>
  </si>
  <si>
    <t>1-22-00178449-0020</t>
  </si>
  <si>
    <t>1-22-00178449-0021</t>
  </si>
  <si>
    <t>Услуги по страхованию гражданской ответственности Страхователя (лица, риск гражданской ответственности которого застрахован) - владельца беспилотных воздушных судов</t>
  </si>
  <si>
    <t>1-22-00178449-0022</t>
  </si>
  <si>
    <t xml:space="preserve">177 0310 10 4 01 90049 244 </t>
  </si>
  <si>
    <t>65.12.33.000</t>
  </si>
  <si>
    <t>1.3.0. Затраты на оплату услуг</t>
  </si>
  <si>
    <t xml:space="preserve">Услуги по страхованию беспилотных авиационных систем </t>
  </si>
  <si>
    <t>1-22-00178449-0023</t>
  </si>
  <si>
    <t>1-22-00178449-0024</t>
  </si>
  <si>
    <t>Услуги по содержанию и ремонту беспилотных авиационных систем</t>
  </si>
  <si>
    <t>33.16.10.000</t>
  </si>
  <si>
    <t>7.4.0. Затраты на содержение имущества</t>
  </si>
  <si>
    <t>1-22-00178449-0026</t>
  </si>
  <si>
    <t>1-22-00178449-0027</t>
  </si>
  <si>
    <t>Оказание услуг  почтовой связи общего пользования</t>
  </si>
  <si>
    <t xml:space="preserve">Оказание услуг федеральной фельдъегерской связи </t>
  </si>
  <si>
    <t>53.20.11.120</t>
  </si>
  <si>
    <t>1-22-00178449-0197</t>
  </si>
  <si>
    <t>1-22-00178449-0198</t>
  </si>
  <si>
    <t>1-22-00178449-0199</t>
  </si>
  <si>
    <t>1-22-00178449-0194</t>
  </si>
  <si>
    <t>1-22-00178449-0195</t>
  </si>
  <si>
    <t>1-22-00178449-0196</t>
  </si>
  <si>
    <t>Ивонина Е.Д.</t>
  </si>
  <si>
    <t>ОО</t>
  </si>
  <si>
    <t>ОЗГТ</t>
  </si>
  <si>
    <t>Матвеев А.В.</t>
  </si>
  <si>
    <t>1-22-00178449-0200</t>
  </si>
  <si>
    <t>1-22-00178449-0201</t>
  </si>
  <si>
    <t>1-22-00178449-0202</t>
  </si>
  <si>
    <t>1-22-00178449-0205</t>
  </si>
  <si>
    <t>1-22-00178449-0206</t>
  </si>
  <si>
    <t>1-22-00178449-0208</t>
  </si>
  <si>
    <t>2.1.2 Затраты на оплату услуг специальной связи</t>
  </si>
  <si>
    <t>2.1.1 Затраты на оплату услуг почтовой связи</t>
  </si>
  <si>
    <t>2.1.4 Затараты на оплату суслуг фельдъегерской связи</t>
  </si>
  <si>
    <t>Изготовление бланков и листовок</t>
  </si>
  <si>
    <t>1-22-00178449-0150</t>
  </si>
  <si>
    <t>18.12.19.190</t>
  </si>
  <si>
    <t>2.7.1. Затраты на приобритение спецжурналов и бланков строгой отчетности</t>
  </si>
  <si>
    <t>ГИМС</t>
  </si>
  <si>
    <t>Радько А.В.</t>
  </si>
  <si>
    <t>1-22-00178449-0203</t>
  </si>
  <si>
    <t>1-22-00178449-0204</t>
  </si>
  <si>
    <t>Закупка цветографических схем МЧС, и наклеек ГИМС</t>
  </si>
  <si>
    <t>1-22-00178449-0207</t>
  </si>
  <si>
    <t>2.9.9 Затраты на приобретение служебного обмундирования</t>
  </si>
  <si>
    <t>7.8.1 Затраты на приобретение продовольственных товаров и хлебопродуктов</t>
  </si>
  <si>
    <t>Подготовка и проведение мероприятий с детьми и молодежью, напрвленных на их патриотическое  воспитание</t>
  </si>
  <si>
    <t>93.19.11.000</t>
  </si>
  <si>
    <t>Лаврущев А.Ю.</t>
  </si>
  <si>
    <t>УГЗ</t>
  </si>
  <si>
    <t>1-22-00178449-0153</t>
  </si>
  <si>
    <t xml:space="preserve">Услуги по профессиональному обучению </t>
  </si>
  <si>
    <t>85.42.19.900</t>
  </si>
  <si>
    <t xml:space="preserve">УПТ и АСР </t>
  </si>
  <si>
    <t>Лаврухин С.А.</t>
  </si>
  <si>
    <t>1-22-00178449-0083</t>
  </si>
  <si>
    <t>1-22-00178449-0084</t>
  </si>
  <si>
    <t>1-22-00178449-0082</t>
  </si>
  <si>
    <t>5.0.0 Затраты на дополнительное профессиональное образование работников</t>
  </si>
  <si>
    <t>Кадры</t>
  </si>
  <si>
    <t>1-22-00178449-0167</t>
  </si>
  <si>
    <t>Дополнительное профессиональное обучение</t>
  </si>
  <si>
    <t>Васильченко А.С.</t>
  </si>
  <si>
    <t>1-22-00178449-0168</t>
  </si>
  <si>
    <t>1-22-00178449-0169</t>
  </si>
  <si>
    <t>1-22-00178449-0093</t>
  </si>
  <si>
    <t>Обязательное государственное личное страхование работников Федеральной противопожарной службы МЧС России</t>
  </si>
  <si>
    <t>Техники</t>
  </si>
  <si>
    <t>29.32</t>
  </si>
  <si>
    <t>2.8.8. Затраты на приобритение запасных частей для транспортных средств</t>
  </si>
  <si>
    <t>Поставка запасных частей к транспортным средствам</t>
  </si>
  <si>
    <t>45.20</t>
  </si>
  <si>
    <t>2.6.12. Затраты на техническое обслуживание и ремонт транпортных средств</t>
  </si>
  <si>
    <t>Услуги по техническому обслуживанию и ремонту транспортных средств</t>
  </si>
  <si>
    <t>Услуги по ремонту и техническому обслуживанию компрессора Bauer KAP150-11-H-F02 входящего в комплектацию пожарной компрессорной станции ПКС-2000-300</t>
  </si>
  <si>
    <t>33.12.29.900</t>
  </si>
  <si>
    <t>1-22-00178449-0209</t>
  </si>
  <si>
    <t>1-22-00178449-0210</t>
  </si>
  <si>
    <t>29.31</t>
  </si>
  <si>
    <t xml:space="preserve">Поставка кислорода газообразного </t>
  </si>
  <si>
    <t>1-22-00178449-0211</t>
  </si>
  <si>
    <t>20.11.11.150</t>
  </si>
  <si>
    <t>Поставка химического известкового поглотителя ХП-И</t>
  </si>
  <si>
    <t>20.59.59.900</t>
  </si>
  <si>
    <t>1-22-00178449-0212</t>
  </si>
  <si>
    <t>1-22-00178449-0213</t>
  </si>
  <si>
    <t>71.20.14.000</t>
  </si>
  <si>
    <t>Услуги по техническому осмотру автотранспортных средств</t>
  </si>
  <si>
    <t>1-22-00178449-0214</t>
  </si>
  <si>
    <t>28.11.42.000</t>
  </si>
  <si>
    <t>Поставка запасных частей к плавсредствам</t>
  </si>
  <si>
    <t>45.20.11.519</t>
  </si>
  <si>
    <t>2.2.0. Затраты на транспортные слуги</t>
  </si>
  <si>
    <t>Услуги по ремонту и техническому обслуживанию специального оборудования автотранспортных средств</t>
  </si>
  <si>
    <t>1-22-00178449-0216</t>
  </si>
  <si>
    <t>22.11</t>
  </si>
  <si>
    <t>Поставка автомобильных шин</t>
  </si>
  <si>
    <t>1-22-00178449-0217</t>
  </si>
  <si>
    <t>27.20</t>
  </si>
  <si>
    <t>Поставка аккумуляторов к транспортным средствам</t>
  </si>
  <si>
    <t>33.15.10.000</t>
  </si>
  <si>
    <t>1-22-00178449-0219</t>
  </si>
  <si>
    <t>20.30</t>
  </si>
  <si>
    <t>Поставка лакокрасочных и аналогичных для нанесения покрытий материалов</t>
  </si>
  <si>
    <t>1-22-00178449-0220</t>
  </si>
  <si>
    <t>71.12.40.129</t>
  </si>
  <si>
    <t>Услуги по поверке средств измерения</t>
  </si>
  <si>
    <t>1-22-00178449-0221</t>
  </si>
  <si>
    <t>49.39.31.000</t>
  </si>
  <si>
    <t>Транспортные услуги</t>
  </si>
  <si>
    <t>1-22-00178449-0222</t>
  </si>
  <si>
    <t>1-22-00178449-0063</t>
  </si>
  <si>
    <t>1-22-00178449-0064</t>
  </si>
  <si>
    <t>1-22-00178449-0065</t>
  </si>
  <si>
    <t>1-22-00178449-0066</t>
  </si>
  <si>
    <t>1-22-00178449-0067</t>
  </si>
  <si>
    <t>1-22-00178449-0068</t>
  </si>
  <si>
    <t>1-22-00178449-0069</t>
  </si>
  <si>
    <t>1.5.0 Затраты на приобретение материальных запасов</t>
  </si>
  <si>
    <t xml:space="preserve">Поставка сувенирной продукции с символикой МЧС России </t>
  </si>
  <si>
    <t>47.78.30.000</t>
  </si>
  <si>
    <t>1-22-00178449-0001</t>
  </si>
  <si>
    <t>Литовка А.Н.</t>
  </si>
  <si>
    <t>Пресса</t>
  </si>
  <si>
    <t>1-22-00178449-0002</t>
  </si>
  <si>
    <t>1-22-00178449-0003</t>
  </si>
  <si>
    <t>Услуги по организации конференций и торговых выставок</t>
  </si>
  <si>
    <t>82.30.11.000</t>
  </si>
  <si>
    <t>1.3.0 Затраты на оплату услуг</t>
  </si>
  <si>
    <t>1-22-00178449-0101</t>
  </si>
  <si>
    <t>1-22-00178449-0102</t>
  </si>
  <si>
    <t>1-22-00178449-0088</t>
  </si>
  <si>
    <t>71.20.19.130</t>
  </si>
  <si>
    <t>5.0.0. Затраты на дополнительное профессиональное образование работников</t>
  </si>
  <si>
    <t>Услуги по оценке условий труда</t>
  </si>
  <si>
    <t>1-22-00178449-0089</t>
  </si>
  <si>
    <t>1-22-00178449-0090</t>
  </si>
  <si>
    <t>Оказание медицинской помощи</t>
  </si>
  <si>
    <t>Медики</t>
  </si>
  <si>
    <t>Алиева Ф. Г.</t>
  </si>
  <si>
    <t>1-22-00178449-0223</t>
  </si>
  <si>
    <t>1-22-00178449-0224</t>
  </si>
  <si>
    <t>1-22-00178449-0225</t>
  </si>
  <si>
    <t>86.10.</t>
  </si>
  <si>
    <t>86.10.15.000</t>
  </si>
  <si>
    <t>86.10.12.110</t>
  </si>
  <si>
    <t>1-22-00178449-0226</t>
  </si>
  <si>
    <t>Оказание услуг по проведению медицинского осмотра личного состава</t>
  </si>
  <si>
    <t>1-22-00178449-0227</t>
  </si>
  <si>
    <t>1-22-00178449-0228</t>
  </si>
  <si>
    <t>86.21.10.120</t>
  </si>
  <si>
    <t>21.20.24.170</t>
  </si>
  <si>
    <t xml:space="preserve">Поставка аптечек для оказания  первой помощи  </t>
  </si>
  <si>
    <t>1-22-00178449-0229</t>
  </si>
  <si>
    <t>1-22-00178449-0230</t>
  </si>
  <si>
    <t>1-22-00178449-0231</t>
  </si>
  <si>
    <t>1-22-00178449-0232</t>
  </si>
  <si>
    <t>1-22-00178449-0233</t>
  </si>
  <si>
    <t>1-22-00178449-0234</t>
  </si>
  <si>
    <t>1-22-00178449-0235</t>
  </si>
  <si>
    <t>1-22-00178449-0236</t>
  </si>
  <si>
    <t>1-22-00178449-0237</t>
  </si>
  <si>
    <t xml:space="preserve">177 0310 10 4 01 93971 244 </t>
  </si>
  <si>
    <t xml:space="preserve">177 0309 10 4 01 93971 244 </t>
  </si>
  <si>
    <t>2.0.0 Прочие затраты</t>
  </si>
  <si>
    <t>Алиева Ф.Г.</t>
  </si>
  <si>
    <t xml:space="preserve">177 0310 10 4 01 90071 247 </t>
  </si>
  <si>
    <t>35.13.10.000</t>
  </si>
  <si>
    <t>Поставка электроэнергии</t>
  </si>
  <si>
    <t>ЕП п. 29</t>
  </si>
  <si>
    <t>177 0310 10 4 01 90071 244</t>
  </si>
  <si>
    <t>177 0310 10 4 01 90071 247</t>
  </si>
  <si>
    <t>36.00.20.130</t>
  </si>
  <si>
    <t>ЕП п. 8</t>
  </si>
  <si>
    <t>Водоснабжение</t>
  </si>
  <si>
    <t xml:space="preserve">177 0310 10 4 01 90071 244 </t>
  </si>
  <si>
    <t>21 1 7840308932 783801001 0010 000 3600 244</t>
  </si>
  <si>
    <t>2.8.9 Затраты на приобретение материальных запасов для нужд гражданской обороны</t>
  </si>
  <si>
    <t>Возмещение содержания объектов нежилого фонда</t>
  </si>
  <si>
    <t>ЕП п. 23</t>
  </si>
  <si>
    <t>68.32.13.120</t>
  </si>
  <si>
    <t>21 1 7840308932 783801001 0009 000 3700 244</t>
  </si>
  <si>
    <t>37.00.11.110</t>
  </si>
  <si>
    <t>Водоотведение</t>
  </si>
  <si>
    <t>38.21.29.000</t>
  </si>
  <si>
    <t>Вывоз твердых коммунальных отходов</t>
  </si>
  <si>
    <t>Вывоз жидких бытовых отходов</t>
  </si>
  <si>
    <t>Газоснабжение</t>
  </si>
  <si>
    <t>35.23.10.110</t>
  </si>
  <si>
    <t xml:space="preserve">Оказание услуг по обслуживанию газового оборудования </t>
  </si>
  <si>
    <t>43.22.12.140</t>
  </si>
  <si>
    <t xml:space="preserve">Выполнение работ по обслуживанию узлов учета тепловой энергии </t>
  </si>
  <si>
    <t>43.22.12.120</t>
  </si>
  <si>
    <t xml:space="preserve">Поверка приборов учета </t>
  </si>
  <si>
    <t>ЕП п. 1</t>
  </si>
  <si>
    <t>ЕП п. 4</t>
  </si>
  <si>
    <t>ЕП п. 6</t>
  </si>
  <si>
    <t>24.33.20.000</t>
  </si>
  <si>
    <t>Поставка профнастила оцинкованного</t>
  </si>
  <si>
    <t>Текущий ремонт помещений</t>
  </si>
  <si>
    <t xml:space="preserve">43.39.19.190   </t>
  </si>
  <si>
    <t>Текущий ремонт инженерных систем</t>
  </si>
  <si>
    <t>43.22.11.110</t>
  </si>
  <si>
    <t>ГСМ</t>
  </si>
  <si>
    <t>Тарунин И.Г.</t>
  </si>
  <si>
    <t>1-22-00178449-0076</t>
  </si>
  <si>
    <t xml:space="preserve">177 0310 10 4 01 90049 221 </t>
  </si>
  <si>
    <t>19.20.21</t>
  </si>
  <si>
    <t>Поставка моторного топлива</t>
  </si>
  <si>
    <t>2.8.7. Затраты на приобритение горюче- смазочных материалов</t>
  </si>
  <si>
    <t>1-22-00178449-0238</t>
  </si>
  <si>
    <t>1-22-00178449-0239</t>
  </si>
  <si>
    <t>19.20.29</t>
  </si>
  <si>
    <t>20.59.43</t>
  </si>
  <si>
    <t>Поставка антифризов и тормных жидкостей</t>
  </si>
  <si>
    <t>1-22-00178449-0240</t>
  </si>
  <si>
    <t>1-22-00178449-0241</t>
  </si>
  <si>
    <t>1-22-00178449-0242</t>
  </si>
  <si>
    <t>2.4.2. Затраты на электроснабжение</t>
  </si>
  <si>
    <t>Электроснабжение объектов ОКСИОН</t>
  </si>
  <si>
    <t>1-22-00178449-0053</t>
  </si>
  <si>
    <t>1-22-00178449-0055</t>
  </si>
  <si>
    <t>1-22-00178449-0057</t>
  </si>
  <si>
    <t>1-22-00178449-0188</t>
  </si>
  <si>
    <t>68.20.12.900</t>
  </si>
  <si>
    <t>Аренда мест размещения ОКСИОН</t>
  </si>
  <si>
    <t>1-22-00178449-0189</t>
  </si>
  <si>
    <t>1-22-00178449-0190</t>
  </si>
  <si>
    <t>1-22-00178449-0243</t>
  </si>
  <si>
    <t>1-22-00178449-0270</t>
  </si>
  <si>
    <t>1-22-00178449-0244</t>
  </si>
  <si>
    <t>1-22-00178449-0246</t>
  </si>
  <si>
    <t>1-22-00178449-0271</t>
  </si>
  <si>
    <t>1-22-00178449-0247</t>
  </si>
  <si>
    <t>1-22-00178449-0269</t>
  </si>
  <si>
    <t>1-22-00178449-0248</t>
  </si>
  <si>
    <t>1-22-00178449-0251</t>
  </si>
  <si>
    <t>1-22-00178449-0253</t>
  </si>
  <si>
    <t>1-22-00178449-0254</t>
  </si>
  <si>
    <t>1-21-00178449-0297/1-22-00178449-0272</t>
  </si>
  <si>
    <t>1-22-00178449-0259</t>
  </si>
  <si>
    <t>1-22-00178449-0262</t>
  </si>
  <si>
    <t>1-22-00178449-0257</t>
  </si>
  <si>
    <t>1-22-00178449-0258</t>
  </si>
  <si>
    <t>1-22-00178449-0260</t>
  </si>
  <si>
    <t>1-22-00178449-0261</t>
  </si>
  <si>
    <t>1-22-00178449-0263</t>
  </si>
  <si>
    <t>1-22-00178449-0264</t>
  </si>
  <si>
    <t>38.11.11.000</t>
  </si>
  <si>
    <t>2.4.0 Затраты на коммунальные услуги</t>
  </si>
  <si>
    <t>1.2.0 Затраты на содержание имущества</t>
  </si>
  <si>
    <t>2.6.23 Затраты на техническое обслуживание газового оборудования и узла учета газа</t>
  </si>
  <si>
    <t>2.6.10 Затраты на техническое обслуживание и регламентно-профилактический ремонт индивидуального теплового пункта, в том числе на подготовку отопительной системы к зимнему сезону</t>
  </si>
  <si>
    <t>2.6.3 Затраты на проведение текущего ремонта помещения</t>
  </si>
  <si>
    <t>1-22-00178449-0273</t>
  </si>
  <si>
    <t>2.6.4 Затраты на содержание прилегающей территории</t>
  </si>
  <si>
    <t>2.4.2 Затраты на электроснабжение</t>
  </si>
  <si>
    <t>2.4.5 Затраты на холодное водоснабжение и водоотведение</t>
  </si>
  <si>
    <t>2.6.6 Затраты на вывоз твердых бытовых отходов</t>
  </si>
  <si>
    <t>2.4.1 Затраты на газоснабжение и иные виды топлива</t>
  </si>
  <si>
    <t>2.4.3 Затраты на теплоснабжение</t>
  </si>
  <si>
    <t>Власов Д.С.</t>
  </si>
  <si>
    <t>61.10.13.000</t>
  </si>
  <si>
    <t>61.10.12.000</t>
  </si>
  <si>
    <t>61.10.11.190</t>
  </si>
  <si>
    <t>61.10.11.120</t>
  </si>
  <si>
    <t>61.90.10.193</t>
  </si>
  <si>
    <t>61.10.49.000</t>
  </si>
  <si>
    <t>61.90.10.150</t>
  </si>
  <si>
    <t>61.10.30.190</t>
  </si>
  <si>
    <t>95.11.10.110</t>
  </si>
  <si>
    <t>95.11.10.190</t>
  </si>
  <si>
    <t>58.29.50.000</t>
  </si>
  <si>
    <t>1-22-00178449-0278</t>
  </si>
  <si>
    <t>1-22-00178449-0281</t>
  </si>
  <si>
    <t>1-22-00178449-0282</t>
  </si>
  <si>
    <t>1-22-00178449-0284</t>
  </si>
  <si>
    <t>1-22-00178449-0286</t>
  </si>
  <si>
    <t>1-22-00178449-0288</t>
  </si>
  <si>
    <t>1-22-00178449-0289</t>
  </si>
  <si>
    <t>1-22-00178449-0291</t>
  </si>
  <si>
    <t>1-22-00178449-0293</t>
  </si>
  <si>
    <t>1-22-00178449-0283</t>
  </si>
  <si>
    <t>1-22-00178449-0287</t>
  </si>
  <si>
    <t>1-22-00178449-0292</t>
  </si>
  <si>
    <t>1-22-00178449-0295</t>
  </si>
  <si>
    <t>1-22-00178449-0296</t>
  </si>
  <si>
    <t>1-22-00178449-0298</t>
  </si>
  <si>
    <t>1-22-00178449-0299</t>
  </si>
  <si>
    <t>1-22-00178449-0302</t>
  </si>
  <si>
    <t>1-22-00178449-0303</t>
  </si>
  <si>
    <t>1-22-00178449-0304</t>
  </si>
  <si>
    <t>Закупка расходных материалов</t>
  </si>
  <si>
    <t>Услуги по обслуживанию ОКСИОН</t>
  </si>
  <si>
    <t>Услуги по эксплуатации информационно-правовых систем</t>
  </si>
  <si>
    <t>Услуги по ремонту вычислительной техники</t>
  </si>
  <si>
    <t>58.29.40.000</t>
  </si>
  <si>
    <t>26.20.40.120</t>
  </si>
  <si>
    <t>61.10.11.110</t>
  </si>
  <si>
    <t>1-22-00178449-0297</t>
  </si>
  <si>
    <t>1-22-00178449-0300</t>
  </si>
  <si>
    <t>1-22-00178449-0279</t>
  </si>
  <si>
    <t>1-22-00178449-0285</t>
  </si>
  <si>
    <t>1-22-00178449-0290</t>
  </si>
  <si>
    <t>1-22-00178449-0294</t>
  </si>
  <si>
    <t xml:space="preserve">177 0310 10 4 01 90049 242 </t>
  </si>
  <si>
    <t>177.00100177.16.Э.229.22</t>
  </si>
  <si>
    <t>177.00100177.17.Э.311.22</t>
  </si>
  <si>
    <t>177.00100177.17.Э.7181.22</t>
  </si>
  <si>
    <t>177.00100177.16.Э.252.22</t>
  </si>
  <si>
    <t>1-22-00178449-0276</t>
  </si>
  <si>
    <t>86.90.</t>
  </si>
  <si>
    <t>Услуги в области медицины прочие</t>
  </si>
  <si>
    <t>1-22-00178449-0275</t>
  </si>
  <si>
    <t>1-22-00178449-0274</t>
  </si>
  <si>
    <t>СПб ГБУЗ "Клиническая инфекционная больница им. С.П. Боткина"</t>
  </si>
  <si>
    <t>Предоставление услуг прямой телефонной связи</t>
  </si>
  <si>
    <t>Предостваление  доступа к индексу сокрщенного номера 01 (101)</t>
  </si>
  <si>
    <t>Предоставление услуг автоматической телефонной связи</t>
  </si>
  <si>
    <t xml:space="preserve">Предоставление услуг автоматической телефонной связи
</t>
  </si>
  <si>
    <t>Предоставление услуги правительственной связи</t>
  </si>
  <si>
    <t>Услуги связи по предоставлению виртуального телефонного номера вида 8-800 для организации "горячей линии" (Услуги конференц-связи по телефонному каналу)</t>
  </si>
  <si>
    <t>Услуги по передаче данных по проводным телекоммуникационным сетям прочие</t>
  </si>
  <si>
    <t>Услуги связи по предоставлению доступа к информационным ресурсам информационно-телекоммуникационной сети, оказание услуг связи по передаче данных, предоставление доступа к сети передачи данных</t>
  </si>
  <si>
    <t>Услуги связи по предоставлению доступа к информационным ресурсам информационно-телекоммуникационной сети с целью обеспечения приема и передачи сообщений (включая обмен данными) между пользовательским оборудованием Заказчика и информационными системами, оказание услуг связи по передаче данных (в том числе и для целей передачи голосовой информации), предоставление доступа к сети передачи данных Участника</t>
  </si>
  <si>
    <t xml:space="preserve">Предоставление услуг  по ремонту и техническому обслуживанию терминальных комплексов системы ОКСИОН </t>
  </si>
  <si>
    <t>Услуги по восстановлению ресурса печати печатной техники</t>
  </si>
  <si>
    <t>Оказание медицинской  помощи                 СПб ГБУЗ "Родильный дом №17"</t>
  </si>
  <si>
    <t>Оказание медицинской  помощи                  ФГБВОУВО "Военно-медицинская академия имени С.М. Кирова" МО РФ</t>
  </si>
  <si>
    <t>Оказание медицинской  помощи                  СПб ГБУЗ "Городская больница № 33"</t>
  </si>
  <si>
    <t>Затраты на приобретение нефтепродуктов и топлива</t>
  </si>
  <si>
    <t>Проскурин И. М.</t>
  </si>
  <si>
    <t xml:space="preserve">177 0705 10 4 01 90049 244 </t>
  </si>
  <si>
    <t>1-21-00178449-0518/1-22-00178449-0268</t>
  </si>
  <si>
    <t xml:space="preserve">Предоставление услуг местной телефонной связи </t>
  </si>
  <si>
    <t>Предоставление услуг местной телефонной связи</t>
  </si>
  <si>
    <t>Отдел ГУ</t>
  </si>
  <si>
    <t>Департамент</t>
  </si>
  <si>
    <t>Охремчук Ф.А.</t>
  </si>
  <si>
    <t>ДТТО_УИС_223</t>
  </si>
  <si>
    <t>ДТТО_ДТТО_гсм</t>
  </si>
  <si>
    <t>ДОН_ДОН</t>
  </si>
  <si>
    <t>ДТТО_ДИТС</t>
  </si>
  <si>
    <t>ДТТО_ГУПО</t>
  </si>
  <si>
    <t>ДТТО_ДИП</t>
  </si>
  <si>
    <t>ДТТО_УСПОР</t>
  </si>
  <si>
    <t>ДТТО_ДОН</t>
  </si>
  <si>
    <t>ДТТО_УБВО</t>
  </si>
  <si>
    <t>ДТТО_УМПО</t>
  </si>
  <si>
    <t>ДТТО_УИС_тек.р.</t>
  </si>
  <si>
    <t>ДТТО_УА</t>
  </si>
  <si>
    <t>ДТТО_ДТТО_метрол</t>
  </si>
  <si>
    <t>ДТТО_ДТТО_трансп</t>
  </si>
  <si>
    <t>ДТТО_ДТТО_вещ</t>
  </si>
  <si>
    <t>ДТТО_ДТТО_прод</t>
  </si>
  <si>
    <t>ДТТО_ДТТО_тех</t>
  </si>
  <si>
    <t>УИТС_УИТС</t>
  </si>
  <si>
    <t>22 1 7840308932 783801001 0063 000 6110 242</t>
  </si>
  <si>
    <t>22 1 7840308932 783801001 0064 000 6110 242</t>
  </si>
  <si>
    <t>22 1 7840308932 783801001 0065 000 6110 242</t>
  </si>
  <si>
    <t>22 1 7840308932 783801001 0003 000 8610 244</t>
  </si>
  <si>
    <t>22 1 7840308932 783801001 0001 000 8610 244</t>
  </si>
  <si>
    <t>22 1 7840308932 783801001 0016 000 4322 244</t>
  </si>
  <si>
    <t>22 1 7840308932 783801001 0017 000 4339 244</t>
  </si>
  <si>
    <t>22 1 7840308932 783801001 0015 000 3312 244</t>
  </si>
  <si>
    <t>22 1 7840308932 783801001 0066 000 6110 242</t>
  </si>
  <si>
    <t>22 1 7840308932 783801001 0067 000 6110 242</t>
  </si>
  <si>
    <t>22 1 7840308932 783801001 0068 000 6110 242</t>
  </si>
  <si>
    <t>22 1 7840308932 783801001 0022 000 6820 244</t>
  </si>
  <si>
    <t>22 1 7840308932 783801001 0021 000 8621 244</t>
  </si>
  <si>
    <t>22 1 7840308932 783801001 0009 000 3523 247</t>
  </si>
  <si>
    <t>22 1 7840308932 783801001 0008 000 3513 247</t>
  </si>
  <si>
    <t>22 1 7840308932 783801001 0007 000 8542 244</t>
  </si>
  <si>
    <t>22 1 7840308932 783801001 0020 000 4322 244</t>
  </si>
  <si>
    <t>22 1 7840308932 783801001 0019 000 7112 244</t>
  </si>
  <si>
    <t>22 1 7840308932 783801001 0062 000 6190 242</t>
  </si>
  <si>
    <t>22 1 7840308932 783801001 0061 000 9511 242</t>
  </si>
  <si>
    <t>22 1 7840308932 783801001 0059 000 9511 242</t>
  </si>
  <si>
    <t>22 1 7840308932 783801001 0058 000 2620 242</t>
  </si>
  <si>
    <t>22 1 7840308932 783801001 0057 000 5829 242</t>
  </si>
  <si>
    <t>22 1 7840308932 783801001 0056 000 6110 242</t>
  </si>
  <si>
    <t>22 1 7840308932 783801001 0055 000 6110 242</t>
  </si>
  <si>
    <t>22 1 7840308932 783801001 0054 000 6190 242</t>
  </si>
  <si>
    <t>22 1 7840308932 783801001 0053 000 6110 242</t>
  </si>
  <si>
    <t>22 1 7840308932 783801001 0052 000 3030 244</t>
  </si>
  <si>
    <t>22 1 7840308932 783801001 0049 000 1419 244</t>
  </si>
  <si>
    <t>22 1 7840308932 783801001 0048 000 5310 244</t>
  </si>
  <si>
    <t>22 1 7840308932 783801001 0047 000 5320 244</t>
  </si>
  <si>
    <t>22 1 7840308932 783801001 0046 000 5320 244</t>
  </si>
  <si>
    <t>22 1 7840308932 783801001 0045 000 1412 244</t>
  </si>
  <si>
    <t>22 1 7840308932 783801001 0044 000 1413 244</t>
  </si>
  <si>
    <t>22 1 7840308932 783801001 0043 000 3299 244</t>
  </si>
  <si>
    <t>22 1 7840308932 783801001 0041 000 1520 244</t>
  </si>
  <si>
    <t>22 1 7840308932 783801001 0040 000 8542 244</t>
  </si>
  <si>
    <t>22 1 7840308932 783801001 0037 000 3312 244</t>
  </si>
  <si>
    <t>22 1 7840308932 783801001 0036 000 2931 244</t>
  </si>
  <si>
    <t>22 1 7840308932 783801001 0035 000 2059 244</t>
  </si>
  <si>
    <t>22 1 7840308932 783801001 0034 000 7120 244</t>
  </si>
  <si>
    <t>22 1 7840308932 783801001 0033 000 2811 244</t>
  </si>
  <si>
    <t>22 1 7840308932 783801001 0032 000 2211 244</t>
  </si>
  <si>
    <t>22 1 7840308932 783801001 0031 000 2720 244</t>
  </si>
  <si>
    <t>22 1 7840308932 783801001 0030 000 2030 244</t>
  </si>
  <si>
    <t>22 1 7840308932 783801001 0029 000 7112 244</t>
  </si>
  <si>
    <t>22 1 7840308932 783801001 0028 000 4939 244</t>
  </si>
  <si>
    <t>22 1 7840308932 783801001 0026 000 4778 244</t>
  </si>
  <si>
    <t>22 1 7840308932 783801001 0025 000 7120 244</t>
  </si>
  <si>
    <t>22 1 7840308932 783801001 0002 000 8610 244</t>
  </si>
  <si>
    <t>22 1 7840308932 783801001 0012 000 8610 244</t>
  </si>
  <si>
    <t>22 1 7840308932 783801001 0011 000 8610 244</t>
  </si>
  <si>
    <t>22 1 7840308932 783801001 0010 000 8690 244</t>
  </si>
  <si>
    <t>22 1 7840308932 783801001 0005 0003811 244</t>
  </si>
  <si>
    <t>22 1 7840308932 783801001 0004 000 3513 247</t>
  </si>
  <si>
    <t>22 1 7840308932 783801001 0071 000 0000 000</t>
  </si>
  <si>
    <t>22 1 7840308932 783801001 0014 000 0000 244</t>
  </si>
  <si>
    <t>23 1 7840308932 783801001 0029 000 5829 242</t>
  </si>
  <si>
    <t>23 1 7840308932 783801001 0030 000 9511 242</t>
  </si>
  <si>
    <t>23 1 7840308932 783801001 0031 000 5829 242</t>
  </si>
  <si>
    <t>23 1 7840308932 783801001 0032 000 9511 242</t>
  </si>
  <si>
    <t>23 1 7840308932 783801001 0002 000 3513 247</t>
  </si>
  <si>
    <t>23 1 7840308932 78380100 0001 000 8610 244</t>
  </si>
  <si>
    <t>23 1 7840308932 783801001 0007 000 4322 244</t>
  </si>
  <si>
    <t xml:space="preserve"> 23 1 7840308932 783801001 0008 000 4339 244</t>
  </si>
  <si>
    <t>23 1 7840308932 783801001 0034 000 6110 242</t>
  </si>
  <si>
    <t xml:space="preserve"> 23 1 7840308932 783801001 0033 000 2620 242</t>
  </si>
  <si>
    <t>23 1 7840308932 783801001 0011 000 6820 244</t>
  </si>
  <si>
    <t>23 1 7840308932 783801001 0004 000 8690 244</t>
  </si>
  <si>
    <t>23 1 7840308932 783801001 0003 000 8542 244</t>
  </si>
  <si>
    <t>23 1 7840308932 783801001 0010 000 8621 244</t>
  </si>
  <si>
    <t>23 1 7840308932 783801001 0009 000 2433 244</t>
  </si>
  <si>
    <t>23 1 7840308932 783801001 0028 000 6512 244</t>
  </si>
  <si>
    <t>23 1 7840308932 783801001 0027 000 3316 244</t>
  </si>
  <si>
    <t>23 1 7840308932 783801001 0026 000 3030 244</t>
  </si>
  <si>
    <t>Закупка комплектующих беспилотных авиационных систем</t>
  </si>
  <si>
    <t>23 1 7840308932 783801001 0024 000 1412 244</t>
  </si>
  <si>
    <t>23 1 7840308932 783801001 0023 000 5310 244</t>
  </si>
  <si>
    <t>23 1 7840308932 783801001 0022 000 5320 244</t>
  </si>
  <si>
    <t>23 1 7840308932 783801001 0021 000 5320 244</t>
  </si>
  <si>
    <t>23 1 7840308932 783801001 0019 000 8542 244</t>
  </si>
  <si>
    <t>23 1 7840308932 783801001 0018 000 4520 244</t>
  </si>
  <si>
    <t>23 1 7840308932 783801001 0017 000 4939 244</t>
  </si>
  <si>
    <t>23 1 7840308932 783801001 0016 000 711 2244</t>
  </si>
  <si>
    <t>23 1 7840308932 783801001 0015 000 2932 244</t>
  </si>
  <si>
    <t>23 1 7840308932 783801001 0014 000 8230 244</t>
  </si>
  <si>
    <t>23 1 7840308932 783801001 0013 000 4778 244</t>
  </si>
  <si>
    <t>23 1 7840308932 783801001 0005 000 8610 244</t>
  </si>
  <si>
    <t>23 1 7840308932 783801001 0012 000 7120 244</t>
  </si>
  <si>
    <t>23 1 7840308932 783801001 0036 000 0000 244</t>
  </si>
  <si>
    <t>23 1 7840308932 783801001 0006 000 0000 244</t>
  </si>
  <si>
    <t>ЕП п. 2</t>
  </si>
  <si>
    <t xml:space="preserve">ЕП п. 29 </t>
  </si>
  <si>
    <t>ЕП п. 32</t>
  </si>
  <si>
    <t xml:space="preserve"> 24 1 7840308932 783801001 0004 000 3600 244</t>
  </si>
  <si>
    <t>24 1 7840308932 783801001 0001 000 8610 244</t>
  </si>
  <si>
    <t>24 1 7840308932 783801001 0010 000 4322 244</t>
  </si>
  <si>
    <t>24 1 7840308932 783801001 0011 000 4339 244</t>
  </si>
  <si>
    <t>24 1 7840308932 783801001 0014 000 6820 244</t>
  </si>
  <si>
    <t>24 1 7840308932 783801001 0015 000 7120 244</t>
  </si>
  <si>
    <t>24 1 7840308932 783801001 0007 000 8690 244</t>
  </si>
  <si>
    <t>24 1 7840308932 783801001 0005 000 8542 244</t>
  </si>
  <si>
    <t>24 1 7840308932 783801001 0012 000 2433 244</t>
  </si>
  <si>
    <t>24 1 7840308932 783801001 0013 000 8621 244</t>
  </si>
  <si>
    <t>24 1 7840308932 783801001 0032 000 6512 244</t>
  </si>
  <si>
    <t>24 1 7840308932 783801001 0031 000 3316 244</t>
  </si>
  <si>
    <t>24 1 7840308932 783801001 0030 000 3030 244</t>
  </si>
  <si>
    <t>24 1 7840308932 783801001 0029 000 5629 244</t>
  </si>
  <si>
    <t>24 1 7840308932 783801001 0028 000 1412 244</t>
  </si>
  <si>
    <t>24 1 7840308932 783801001 0027 000 5310 244</t>
  </si>
  <si>
    <t>24 1 7840308932 783801001 0026 000 5320 244</t>
  </si>
  <si>
    <t>24 1 7840308932 783801001 0025 000 5320 244</t>
  </si>
  <si>
    <t>24 1 7840308932 783801001 0024 000 6512 244</t>
  </si>
  <si>
    <t>24 1 7840308932 783801001 0023 000 9319 244</t>
  </si>
  <si>
    <t>24 1 7840308932 783801001 0022 000 8542 244</t>
  </si>
  <si>
    <t>24 1 7840308932 783801001 0021 000 2932 244</t>
  </si>
  <si>
    <t>24 1 7840308932 783801001 0020 000 4520 244</t>
  </si>
  <si>
    <t>24 1 7840308932 783801001 0019 000 4939 244</t>
  </si>
  <si>
    <t>24 1 7840308932 783801001 0018 000 7112 244</t>
  </si>
  <si>
    <t>24 1 7840308932 783801001 0017 000 8230 244</t>
  </si>
  <si>
    <t>24 1 7840308932 783801001 0016 000 4778 244</t>
  </si>
  <si>
    <t>24 1 7840308932 783801001 0008 000 8610 244</t>
  </si>
  <si>
    <t>24 1 7840308932 783801001 0002 000 3513 247</t>
  </si>
  <si>
    <t xml:space="preserve">ЕП п. 32 </t>
  </si>
  <si>
    <t xml:space="preserve">ЕП п. 2 </t>
  </si>
  <si>
    <t>24 1 7840308932 783801001 0034 000 0000 244</t>
  </si>
  <si>
    <t>22 1 7840308932 783801001 0005 000 3811 244</t>
  </si>
  <si>
    <t>24 1 7840308932 783801001 0003 000 3700 244</t>
  </si>
  <si>
    <t>1.1.9 Затраты на оплату инных услуг связи в сфере информационно-коммуникационных технологий</t>
  </si>
  <si>
    <t>1.1.8 Затраты на оплату услуг по предоставлению цифровых потоков для коммутируемых телефонных соединений</t>
  </si>
  <si>
    <t>1.1.2 Затраты на повременную оплату местных, междугородних и международных телефонных соединений</t>
  </si>
  <si>
    <t>1.1.6 Затраты на электросвязь, относящуюся с ксвязи специального назначения, используемой на региональном уровне</t>
  </si>
  <si>
    <t>1.1.5 Затраты на сеть "Интеренет" и услуги интернет провайдеров</t>
  </si>
  <si>
    <t>1.2.5 Затраты на техническое обслуживание и регламентно-профилактический ремонт принтеров, много функциональных устройств, копировальных аппаратов и иной оргтехники</t>
  </si>
  <si>
    <t>1.5.5 Затраты на приобритение расходных материалов для принтеров, много функциональных устройств, копировальных аппаратов и иной оргтехники</t>
  </si>
  <si>
    <t>1.3.2 Затраты на оплату услуг по сопровождению справочно-правовых систем</t>
  </si>
  <si>
    <t>1.3.6 Затраты на приобритение простых (неисключительных) лицензий на право использованиия програмного обеспечения по защите информации</t>
  </si>
  <si>
    <t>1.1.0 Затраты на услуги связи</t>
  </si>
  <si>
    <t>Года заключения/исполнения контракта</t>
  </si>
  <si>
    <t>2022/2022</t>
  </si>
  <si>
    <t>Экономия</t>
  </si>
  <si>
    <t>ГОЗ</t>
  </si>
  <si>
    <t>Проскурин И.М.</t>
  </si>
  <si>
    <t>1-21-00178449-0297/
1-22-00178449-0272</t>
  </si>
  <si>
    <t>Поставщик/
Исполнитель</t>
  </si>
  <si>
    <t>Количество предложений</t>
  </si>
  <si>
    <t>№ Контракта и дата</t>
  </si>
  <si>
    <t>23 1 7840308932 783801001 0000 000 1920 221</t>
  </si>
  <si>
    <t>24 1 7840308932 783801001 0000 000 1920 221</t>
  </si>
  <si>
    <t>22 1 7840308932 783801001 0000 000 1920 221</t>
  </si>
  <si>
    <t>Ответственный</t>
  </si>
  <si>
    <t>Поставщик / Исполнитель</t>
  </si>
  <si>
    <t>69.10.11</t>
  </si>
  <si>
    <t>71.20.19.170</t>
  </si>
  <si>
    <t>Услуги по обеспечению требований статьи 131 УПК РФ об оплате процессуальных издержек</t>
  </si>
  <si>
    <t>Год</t>
  </si>
  <si>
    <t>177 0310 10 4 01 90061 244</t>
  </si>
  <si>
    <t>177 0310 10 4 01 90062 244</t>
  </si>
  <si>
    <t>№ Предложения в Бюджете</t>
  </si>
  <si>
    <t>1-22-00178449-0306</t>
  </si>
  <si>
    <t>1-22-00178449-0307</t>
  </si>
  <si>
    <t>1-22-00178449-0308</t>
  </si>
  <si>
    <t>1-22-00178449-0309</t>
  </si>
  <si>
    <t>1-22-00178449-0310</t>
  </si>
  <si>
    <t>1-22-00178449-0311</t>
  </si>
  <si>
    <t>УНД</t>
  </si>
  <si>
    <t>Смирнов П.А.</t>
  </si>
  <si>
    <t>ГОЗ от 29.12.2012 № 275-ФЗ</t>
  </si>
  <si>
    <t>100205064122100001</t>
  </si>
  <si>
    <t>№ Объявления</t>
  </si>
  <si>
    <t>Дата исполнения ГК</t>
  </si>
  <si>
    <t>1-21-00178449-0517/
1-22-00178449-0191</t>
  </si>
  <si>
    <t>1-21-00178449-0362/
1-22-00178449-0277</t>
  </si>
  <si>
    <t>1-21-00178449-0361/
1-22-00178449-0105</t>
  </si>
  <si>
    <t>№ контракта и дата</t>
  </si>
  <si>
    <t xml:space="preserve"> ООО "НОРДГАЗ"</t>
  </si>
  <si>
    <t>ЕАТ</t>
  </si>
  <si>
    <t>Объявлена 04.02.2022-состоялась</t>
  </si>
  <si>
    <t>1/2022-м от 08.02.2022</t>
  </si>
  <si>
    <t>ДНПР</t>
  </si>
  <si>
    <t>№ извещения/ объявления</t>
  </si>
  <si>
    <t>1-22-00178449-0312</t>
  </si>
  <si>
    <t>Оплата исполнительного листа</t>
  </si>
  <si>
    <t>69.20.40.000</t>
  </si>
  <si>
    <t>1-22-00178449-0313</t>
  </si>
  <si>
    <t>ФЗ от 18.12.2001 № 174-ФЗ</t>
  </si>
  <si>
    <t>С предложения 1-22-00178449-0272
(денеги 2022 года)</t>
  </si>
  <si>
    <t>Поступило заявок:1,Допущено: 1, Отклонено:  0, на ЭА вышло -</t>
  </si>
  <si>
    <t xml:space="preserve">Поступило заявок: 3, Допущено: 3, Отклонено: 0, на ЭА вышло, 2            </t>
  </si>
  <si>
    <t>Поступило заявок: 1,Допущено: 1, Отклонено: 0, на ЭА вышло -</t>
  </si>
  <si>
    <t xml:space="preserve">Поступило заявок: 2, Допущено: 2, Отклонено: 0 ,на ЭА вышло 2              </t>
  </si>
  <si>
    <t>Сумма в ПГ</t>
  </si>
  <si>
    <t>Закантрактованно</t>
  </si>
  <si>
    <t>Остаток</t>
  </si>
  <si>
    <t>ООО "РН-КАРТ"</t>
  </si>
  <si>
    <t xml:space="preserve">Дело № 7-4-1 </t>
  </si>
  <si>
    <t>Дата ( с __по)</t>
  </si>
  <si>
    <t>Объявлена 15.02.2022-состоялась</t>
  </si>
  <si>
    <t>100205064122100002</t>
  </si>
  <si>
    <t>ООО "ПОЖ-АВТОСЕРВИС"</t>
  </si>
  <si>
    <t>3 
(1 отклонили)
снижение 10,01 %</t>
  </si>
  <si>
    <t>2/2022-м от 17.02.2022</t>
  </si>
  <si>
    <t>№ 78290383 от 09.02.2022</t>
  </si>
  <si>
    <t>АКЦИОНЕРНОЕ ОБЩЕСТВО "ПОЧТА РОССИИ"</t>
  </si>
  <si>
    <t>№ 32-123930-Б-ВО от 19.04.2021</t>
  </si>
  <si>
    <t>Транспортные услуги      0172100010122000001</t>
  </si>
  <si>
    <t>25.02.</t>
  </si>
  <si>
    <t>05.03.</t>
  </si>
  <si>
    <t>Дата подведения итогов</t>
  </si>
  <si>
    <t>Дата проведения аукциона</t>
  </si>
  <si>
    <t>10.03.</t>
  </si>
  <si>
    <t>Яна                                   Ф+ Ю+ Б 21.03.22</t>
  </si>
  <si>
    <t>0172100010122000001</t>
  </si>
  <si>
    <t>СМП, 126н, 616 (не применяется)</t>
  </si>
  <si>
    <t>СМП, 616</t>
  </si>
  <si>
    <t>15.03.</t>
  </si>
  <si>
    <t>в БЦ 2021 сумма на 2022 -3 188 441,08 на 2023 - 3 228 600,81 Т.к.к суммы совподают с нужными показателями БЦ 21 мы его не меняли</t>
  </si>
  <si>
    <t>СМП, 2014</t>
  </si>
  <si>
    <t>18.03.</t>
  </si>
  <si>
    <t>21.03.</t>
  </si>
  <si>
    <t>23.03.</t>
  </si>
  <si>
    <t xml:space="preserve">100205064122100003 </t>
  </si>
  <si>
    <t>ИП ШЕВЧЕНКО В. И.</t>
  </si>
  <si>
    <t>1,
снижение 0 %</t>
  </si>
  <si>
    <t>3, 
снижение 40.63%</t>
  </si>
  <si>
    <t>Аня
Ю +    Ф +  
Объявлена 04.03.2022-состоялась</t>
  </si>
  <si>
    <t>ГК заключен на</t>
  </si>
  <si>
    <t xml:space="preserve"> 100205064122100004</t>
  </si>
  <si>
    <t>3/2022-м от   05.03.2022</t>
  </si>
  <si>
    <t>24.03.</t>
  </si>
  <si>
    <t>25.03.</t>
  </si>
  <si>
    <t>НПА для не включения в ПГ</t>
  </si>
  <si>
    <t>Дата ПГ</t>
  </si>
  <si>
    <t>Вид затрат</t>
  </si>
  <si>
    <t>17.29.11.110</t>
  </si>
  <si>
    <t>Закупка цветографических схем МЧС и наклеек ГИМС</t>
  </si>
  <si>
    <t>1-22-00178449-0315</t>
  </si>
  <si>
    <t>Затраты на теплоснабжение</t>
  </si>
  <si>
    <t>22 1 7840308932 783801001 0072 000 3530 247</t>
  </si>
  <si>
    <t xml:space="preserve"> Поставка теплоснабжения</t>
  </si>
  <si>
    <t>в БЦ 2021 сумма на 2022- 5 480 917,21 Забрали на исп.л. 1 801 149,06 (ПГ от 04.03.22)</t>
  </si>
  <si>
    <t>1-22-00178449-0317</t>
  </si>
  <si>
    <t>С предложения 1-22-00178449-0271
(денеги 2022 года)</t>
  </si>
  <si>
    <t>С предложения 1-22-00178449-0315
(денеги 2022 года)</t>
  </si>
  <si>
    <t>Услуги по ремонту и техническому обслуживанию компрессора Bauer KAP150-11-H-F02 входящего в комплектацию пожарной компрессорной станции ПКС-2000-300
0172100010122000002</t>
  </si>
  <si>
    <t xml:space="preserve">Поступило заявок: 3, на ЭА вышло 3 Допущено: 3, Отклонено: 0       </t>
  </si>
  <si>
    <t>21.03</t>
  </si>
  <si>
    <t>29.03</t>
  </si>
  <si>
    <t>29.03.</t>
  </si>
  <si>
    <t>30.03.</t>
  </si>
  <si>
    <t>16.03.</t>
  </si>
  <si>
    <t>СМП, 617, 126н</t>
  </si>
  <si>
    <t xml:space="preserve">Аня, повторное согласование направленно 14.03.2022
Ю +     Ф +, отправленно на печать 15.03
</t>
  </si>
  <si>
    <t>Выполнение работ по обслуживанию узлов учета тепловой энергии 0172100010122000003</t>
  </si>
  <si>
    <t>0172100010122000003</t>
  </si>
  <si>
    <t>Поставка автомобильных шин 0172100010122000004</t>
  </si>
  <si>
    <t>0172100010122000004</t>
  </si>
  <si>
    <t>0172100010122000005</t>
  </si>
  <si>
    <t>Поставка аккумуляторов к транспортным средствам 0172100010122000005</t>
  </si>
  <si>
    <t>Поставка вещевого имущества 0172100010122000006</t>
  </si>
  <si>
    <t>0172100010122000006</t>
  </si>
  <si>
    <t>СМП, 616 (не применяется)</t>
  </si>
  <si>
    <t>0172100010122000007</t>
  </si>
  <si>
    <t>Поставка головных уборов 0172100010122000007</t>
  </si>
  <si>
    <t>Поставка вещевого имущества  0172100010122000008</t>
  </si>
  <si>
    <t>100205064122100005</t>
  </si>
  <si>
    <t>СПАО «ИНГОССТРАХ»</t>
  </si>
  <si>
    <t>2, снижение 57.96 %</t>
  </si>
  <si>
    <t>Размещение закупок Главного управления МЧС по г. Санкт-Петербургу 2022</t>
  </si>
  <si>
    <t>21 1 7840308932 783801001 0000 008 1920 221</t>
  </si>
  <si>
    <t>том 1</t>
  </si>
  <si>
    <t>02.03.22-18.03.22</t>
  </si>
  <si>
    <t>Постака аккумуляторных батарей для беспилотных воздушных систем вертолетного типа                 0172100010122000009</t>
  </si>
  <si>
    <t>СМП, 126н</t>
  </si>
  <si>
    <t>28.03.</t>
  </si>
  <si>
    <t>0172100010122000001/2022 от 21.03.2022</t>
  </si>
  <si>
    <t>ООО "АМ"</t>
  </si>
  <si>
    <t>ОИК добросовестность</t>
  </si>
  <si>
    <t>Не поступило ни одной заявки</t>
  </si>
  <si>
    <t>Сумма ЛБО на 2022</t>
  </si>
  <si>
    <t>Услуги по оценке условий труда 0172100010122000010</t>
  </si>
  <si>
    <t>0172100010122000010</t>
  </si>
  <si>
    <t xml:space="preserve">Поставка вещевого имущества </t>
  </si>
  <si>
    <t>том 2</t>
  </si>
  <si>
    <t>15.03.22-17.03.22</t>
  </si>
  <si>
    <t>Аукцион не размещался (повышение цен на материалы) (рапорт на отмену размещения)</t>
  </si>
  <si>
    <t>4/2022-м от 22.03.2022</t>
  </si>
  <si>
    <t xml:space="preserve">Таня
Ю+    Ф +    Б 18.03.     </t>
  </si>
  <si>
    <t>06.04</t>
  </si>
  <si>
    <t>05.04.</t>
  </si>
  <si>
    <t>ЭА не размещался</t>
  </si>
  <si>
    <t>Ира                               Ю + Ф + Б 05.03.22</t>
  </si>
  <si>
    <t>Отозвали 179 800,00</t>
  </si>
  <si>
    <t>16.03.           изм. 22.03.</t>
  </si>
  <si>
    <t>07.04.</t>
  </si>
  <si>
    <t>04.04.</t>
  </si>
  <si>
    <t>07.04</t>
  </si>
  <si>
    <t>ООО "ЛЕНШИНА"</t>
  </si>
  <si>
    <t xml:space="preserve">Заявок/участниковЭА/допущено
Отклонено: __ </t>
  </si>
  <si>
    <t xml:space="preserve">____/_____/____
Отклонено: __ </t>
  </si>
  <si>
    <t>1/-/1
Отклонено: 0</t>
  </si>
  <si>
    <t>Ира 
Ю   +  Ф +    Б 11.03.
(Рассм./Запол. ГК Аня)</t>
  </si>
  <si>
    <t>ИП БЕЗНОСОВ ДЕНИС СЕРГЕЕВИЧ</t>
  </si>
  <si>
    <t xml:space="preserve">9/9/9
Отклонено: 0 </t>
  </si>
  <si>
    <t>08.04.</t>
  </si>
  <si>
    <t>08.04</t>
  </si>
  <si>
    <t>ИП Дроздов Игорь Николаевич</t>
  </si>
  <si>
    <t xml:space="preserve"> Таня  Ю+   Ф+   Б 11.03.   
(Рассм./Запол. ГК Аня)                              </t>
  </si>
  <si>
    <t>Яна   Ю +   Ф +  Б 10.03.
(Рассм./Запол. ГК Таня)</t>
  </si>
  <si>
    <t>Ира   Ю   +  Ф   +  Б 11.03. 
(Протокол Таня)</t>
  </si>
  <si>
    <t>Ира Ю +    Ф +    Б 11.03.
(Рассм./Запол. ГК Таня)</t>
  </si>
  <si>
    <t>ООО "ТД Бэтэрис"</t>
  </si>
  <si>
    <t xml:space="preserve">4/4/4
Отклонено: 0 </t>
  </si>
  <si>
    <t>Уменьшение на ИЛ (ПГ 6)</t>
  </si>
  <si>
    <t>том 3</t>
  </si>
  <si>
    <t>15.03.22-24.03.22</t>
  </si>
  <si>
    <t>Услуги по поверке средств измерения 0172100010122000011</t>
  </si>
  <si>
    <t>Поставка химического известкового поглотителя ХП-И            0172100010122000012</t>
  </si>
  <si>
    <t>0172100010122000012</t>
  </si>
  <si>
    <t>Планируется повторное размещение</t>
  </si>
  <si>
    <t>11.04.</t>
  </si>
  <si>
    <t>№ 78130000014239 от 23.03.2022</t>
  </si>
  <si>
    <t>№ 278000183702 от 23.03.2022</t>
  </si>
  <si>
    <t>№ 2В/2022 от 23.03.2022</t>
  </si>
  <si>
    <t>№ 187 от 21.03.2022</t>
  </si>
  <si>
    <t>№ 4194-1-21/41 от 09.04.2021</t>
  </si>
  <si>
    <t>ООО "ПЕТЕРБУРГТЕПЛОЭНЕРГО"</t>
  </si>
  <si>
    <t>№ 6188-1-21/13 от 09.04.2021</t>
  </si>
  <si>
    <t>№ 1771-1-21/19 от 12.04.2021</t>
  </si>
  <si>
    <t>№ 1824-1-21/27 от 13.04.2021</t>
  </si>
  <si>
    <t>№ 1823-1-21/27 от 14.05.2021</t>
  </si>
  <si>
    <t>АО "ЭВРИКА"</t>
  </si>
  <si>
    <t>АО "ПЕТЕРБУРГСКАЯ СБЫТОВАЯ КОМПАНИЯ"</t>
  </si>
  <si>
    <t>№ 32-123929-Б-ВС от 19.04.2021</t>
  </si>
  <si>
    <t>ГУП "ВОДОКАНАЛ САНКТ-ПЕТЕРБУРГА"</t>
  </si>
  <si>
    <t>ПАО "РОСТЕЛЕКОМ"</t>
  </si>
  <si>
    <t>ФГКУ УПРАВЛЕНИЕ ГОСУДАРСТВЕННОЙ ФЕЛЬДЪЕГЕРСКОЙ СЛУЖБЫ РОССИЙСКОЙ ФЕДЕРАЦИИ ПО СЕВЕРО-ЗАПАДНОМУ ФЕДЕРАЛЬНОМУ ОКРУГУ</t>
  </si>
  <si>
    <t xml:space="preserve">2 434 968,38 2021 г 0310 1020190049 244
3 924 699,14 2021 г 0310 1020192501 244
</t>
  </si>
  <si>
    <t xml:space="preserve">Ира 
 Ю +    Ф +    Б 10.03.
(Рассм./Запол. ГК Аня)    </t>
  </si>
  <si>
    <t>ООО «ИСТ ФЭШН»</t>
  </si>
  <si>
    <t xml:space="preserve">3/3/3
Отклонено: 0 </t>
  </si>
  <si>
    <t>ООО "Олимп"</t>
  </si>
  <si>
    <t>3/2/3
Отклонено:0</t>
  </si>
  <si>
    <t>01.04.</t>
  </si>
  <si>
    <t>12.04.</t>
  </si>
  <si>
    <r>
      <t xml:space="preserve">Аня
Ю +    Ф +  
Объявлена </t>
    </r>
    <r>
      <rPr>
        <b/>
        <sz val="12"/>
        <color rgb="FF000000"/>
        <rFont val="Times New Roman"/>
        <family val="1"/>
        <charset val="204"/>
      </rPr>
      <t>09.03.2022-не состоялась, повторное размещение</t>
    </r>
  </si>
  <si>
    <t>не поступило</t>
  </si>
  <si>
    <t>Новые контракты для Тани</t>
  </si>
  <si>
    <t>Поставка запасных частей к транспортным средствам                                 0172100010122000013</t>
  </si>
  <si>
    <t>0172100010122000013</t>
  </si>
  <si>
    <t xml:space="preserve">ООО "ГАЗПРОМ МЕЖРЕГИОНГАЗ САНКТ-ПЕТЕРБУРГ" </t>
  </si>
  <si>
    <t>№  78-А-2458/к от 25.03.2022</t>
  </si>
  <si>
    <t>№ 78-Т-2014/к от 25.03.2022</t>
  </si>
  <si>
    <t>1 111 930,97 2022 г
1 111 930,97 2023 г
1 111 930,97 2024 г</t>
  </si>
  <si>
    <t>ООО "ЭКОЖИЛСТРОЙ"</t>
  </si>
  <si>
    <t xml:space="preserve">2/2/2
Отклонено: 0 </t>
  </si>
  <si>
    <t xml:space="preserve"> Таня                           Ю+   Ф+   Б 10.03.                                Отправила 01.03 (Рассм./Запол. ГК Таня)</t>
  </si>
  <si>
    <t>Ира                               Ю +    Ф +    Б 11.03.  (Рассм./Запол. ГК Таня)</t>
  </si>
  <si>
    <t>Услуги по техническому обслуживанию судов и лодок (Плавательных средств) 
0172100010122000014</t>
  </si>
  <si>
    <t>Поставка вещевого имущества  
0172100010122000015</t>
  </si>
  <si>
    <t>Услуги по техническому осмотру автотранспортных средств
0172100010122000016</t>
  </si>
  <si>
    <t>Поставка запасных частей к транспортным средствам
0172100010122000017</t>
  </si>
  <si>
    <t>31.03</t>
  </si>
  <si>
    <t>0172100010122000016</t>
  </si>
  <si>
    <t>0172100010122000017</t>
  </si>
  <si>
    <t>0172100010122000015</t>
  </si>
  <si>
    <t>Услуга по проведению медицинского осмотра работников, занятых на тяжелых работах и на работах с вредными и (или) опасными условиями труда 0172100010122000018</t>
  </si>
  <si>
    <t>ТК 1400700000520009 ОИК ПП</t>
  </si>
  <si>
    <t>0172100010122000018</t>
  </si>
  <si>
    <t>№ 1м/2022 от 29.03.2022</t>
  </si>
  <si>
    <t>№ 2м/2022 от 29.03.2022</t>
  </si>
  <si>
    <t>№ 3м/2022 от 29.03.2022</t>
  </si>
  <si>
    <t>№ 4м/2022 от 29.03.2022</t>
  </si>
  <si>
    <t>№ 5м/2022 от 31.03.2022</t>
  </si>
  <si>
    <t>№ 7м/2022 от 31.03.2022</t>
  </si>
  <si>
    <t>№ 6м/2022 от 31.03.2022</t>
  </si>
  <si>
    <t>Поставка запасных частей к транспортным средствам                               0172100010122000019</t>
  </si>
  <si>
    <t>Сумма ЛБО на 2023</t>
  </si>
  <si>
    <t>Сумма ЛБО на 2024</t>
  </si>
  <si>
    <t xml:space="preserve">Таня
Ю+   Ф+     Б 28.03. </t>
  </si>
  <si>
    <t>№ 371 от 30.03.2022</t>
  </si>
  <si>
    <t>ООО "ВОЗДУШНЫЕ ВОРОТА СЕВЕРНОЙ СТОЛИЦЫ"</t>
  </si>
  <si>
    <t>1-22-00178449-0319</t>
  </si>
  <si>
    <t>22 1 7840308932 783801001 0074 000 8230 244</t>
  </si>
  <si>
    <t>2.10.1</t>
  </si>
  <si>
    <t>Проведение мероприятий, связанных с обеспечением визитов иностранных делегаций</t>
  </si>
  <si>
    <t>1/0/1
Отклонено:0</t>
  </si>
  <si>
    <t>06.04.     протокол от 04.04.</t>
  </si>
  <si>
    <t>06.04. протокол от 04.04.</t>
  </si>
  <si>
    <t>ООО "Химпоглотитель"</t>
  </si>
  <si>
    <t>1/0/1
Отклонено: 0</t>
  </si>
  <si>
    <t xml:space="preserve">0172100010122000003/2022 от 05.04.2022 </t>
  </si>
  <si>
    <t>0172100010122000004/2022 от 05.04.2022</t>
  </si>
  <si>
    <t xml:space="preserve">0172100010122000006/2022 от 05.04.2022 </t>
  </si>
  <si>
    <t>13.04.</t>
  </si>
  <si>
    <t>Поставка сувенирной продукции с символикой МЧС России 0172100010122000020</t>
  </si>
  <si>
    <t>0172100010122000020</t>
  </si>
  <si>
    <t xml:space="preserve">0172100010122000005/2022 от  05.04.2022 </t>
  </si>
  <si>
    <t>07.04. протокол от 05.04.</t>
  </si>
  <si>
    <t>100205064122100006</t>
  </si>
  <si>
    <t>20.04</t>
  </si>
  <si>
    <t>22.04</t>
  </si>
  <si>
    <t>ДТТО_ДМД</t>
  </si>
  <si>
    <t>1-22-00178449-0327</t>
  </si>
  <si>
    <t>1-22-00178449-0318</t>
  </si>
  <si>
    <t>1-22-00178449-0320</t>
  </si>
  <si>
    <t>С предложений 1-22-00178449-0253 и с 1-22-00178449-0254
(денеги 2022 года)</t>
  </si>
  <si>
    <t xml:space="preserve">1/0/1
Отклонено:0 </t>
  </si>
  <si>
    <t>ООО "Лидер-Проф"</t>
  </si>
  <si>
    <t xml:space="preserve">Ира 
 Ю +    Ф+  Б 23.03. (Рассм./Запол. ГК Таня)    </t>
  </si>
  <si>
    <t>1/0/0
Отклонено: 1</t>
  </si>
  <si>
    <t>22 1 7840308932 783801001 0077 000 3299 244</t>
  </si>
  <si>
    <t>Поставка тренажера для профессионального обучения</t>
  </si>
  <si>
    <t>1-22-00178449-0325</t>
  </si>
  <si>
    <t>32.99.53.120</t>
  </si>
  <si>
    <t>ЗЭА</t>
  </si>
  <si>
    <t>22 1 7840308932 783801001 0076 000 2932 244</t>
  </si>
  <si>
    <t>1-22-00178449-0322</t>
  </si>
  <si>
    <t>22 1 7840308932 783801001 0081 000 4520 244</t>
  </si>
  <si>
    <t>1-22-00178449-0321</t>
  </si>
  <si>
    <t>23 1 7840308932 783801001 0038 000 2932 244</t>
  </si>
  <si>
    <t>1-22-00178449-0323</t>
  </si>
  <si>
    <t>23 1 7840308932 783801001 0040 000 4520 244</t>
  </si>
  <si>
    <t>1-22-00178449-0324</t>
  </si>
  <si>
    <t>22 1 7840308932 783801001 0078 000 5310 244</t>
  </si>
  <si>
    <t>1-22-00178449-0326</t>
  </si>
  <si>
    <t>Оказание услуг почтовой связи общего пользования</t>
  </si>
  <si>
    <t>Затраты на оплату услуг почтовой связи</t>
  </si>
  <si>
    <t>1-22-00178449-0328</t>
  </si>
  <si>
    <t>22 1 7840308932 783801001 0080 000 1920 244</t>
  </si>
  <si>
    <t>Поставка дизельного топлива</t>
  </si>
  <si>
    <t>23 1 7840308932 783801001 0039 000 1920 244</t>
  </si>
  <si>
    <t>1-22-00178449-0329</t>
  </si>
  <si>
    <t>24 1 7840308932 783801001 0035 000 1920 244</t>
  </si>
  <si>
    <t>1-22-00178449-0330</t>
  </si>
  <si>
    <t xml:space="preserve">2/2/1
Отклонено: 1 </t>
  </si>
  <si>
    <t>№ 372 от 30.03.2022</t>
  </si>
  <si>
    <t>№ 25 от 04.04.2022</t>
  </si>
  <si>
    <t>ООО «Корпорация «Снежный Барс»</t>
  </si>
  <si>
    <t>2/2/2
Отклонено: 0</t>
  </si>
  <si>
    <t>21.04</t>
  </si>
  <si>
    <t>0172100010122000007/2022 от 11.04.2022</t>
  </si>
  <si>
    <t>0172100010122000010/2022 от 11.04.2022</t>
  </si>
  <si>
    <t xml:space="preserve">Аня
Ю+ Ф+     Б 24.03.    </t>
  </si>
  <si>
    <t>12.04. протокол от 11.04.</t>
  </si>
  <si>
    <t>ИП Агапов Ю.В.</t>
  </si>
  <si>
    <t>2, снижение 3,33%</t>
  </si>
  <si>
    <t>0172100010122000009/2022 от 11.04.2022</t>
  </si>
  <si>
    <t>том 4</t>
  </si>
  <si>
    <t>17.04.22-04.04.22</t>
  </si>
  <si>
    <t>43 л.</t>
  </si>
  <si>
    <t xml:space="preserve">Таня
Ю+  Ф+    Б  24.03. (Рассм./Запол. ГК Таня)    </t>
  </si>
  <si>
    <t xml:space="preserve">Таня
Ю+   Ф+     Б 22.03.  (Рассм./Запол. ГК Аня)    </t>
  </si>
  <si>
    <t xml:space="preserve">Ира                              Ю    +  Ф +   Б 18.03. (Рассм. Таня/Запол. ГК Аня)             </t>
  </si>
  <si>
    <t xml:space="preserve">Таня
Ю+    Ф+     Б 18.03.(Рассм./Запол. ГК Аня)   </t>
  </si>
  <si>
    <t xml:space="preserve">Аня
Ю+   Ф+  Б 24.03.   (Рассм./Запол. ГК Аня)    </t>
  </si>
  <si>
    <t>5/2022-м от 11.04.2022</t>
  </si>
  <si>
    <t>том 5</t>
  </si>
  <si>
    <t>01.04.22-11.04.22</t>
  </si>
  <si>
    <t>82 л.</t>
  </si>
  <si>
    <t>СПБ ГБУЗ "ПНД № 1"</t>
  </si>
  <si>
    <r>
      <t xml:space="preserve">Аня
Ю +  Ф (согласованно по телефону) </t>
    </r>
    <r>
      <rPr>
        <b/>
        <sz val="10"/>
        <color rgb="FF000000"/>
        <rFont val="Times New Roman"/>
        <family val="1"/>
        <charset val="204"/>
      </rPr>
      <t xml:space="preserve">Обьявленна </t>
    </r>
    <r>
      <rPr>
        <sz val="10"/>
        <color rgb="FF000000"/>
        <rFont val="Times New Roman"/>
        <family val="1"/>
        <charset val="204"/>
      </rPr>
      <t>06.04.2022 состоялась</t>
    </r>
  </si>
  <si>
    <t>27.04.</t>
  </si>
  <si>
    <t>22.04.</t>
  </si>
  <si>
    <t>06.05.</t>
  </si>
  <si>
    <t>04.05.</t>
  </si>
  <si>
    <t xml:space="preserve">Услуги связи по предоставлению доступа к информационным ресурсам информационно-телекоммуникационной сети с целью обеспечения приема и передачи сообщений (включая обмен данными) между пользовательским оборудованием Заказчика и информационными системами, оказание услуг связи по передаче данных (в том числе и для целей передачи голосовой информации), предоставление доступа к сети передачи данных Участника
0172100010122000021 </t>
  </si>
  <si>
    <t>ГК ИСПОЛНЕН</t>
  </si>
  <si>
    <t>ООО «МЕРКУРИЙ-КАТАЛОГ»</t>
  </si>
  <si>
    <t xml:space="preserve">Таня                             Ю +    Ф+    Б 23.03. (Рассм./Запол. ГК Таня)        </t>
  </si>
  <si>
    <t xml:space="preserve">1/0/1
Отклонено: 0 </t>
  </si>
  <si>
    <t xml:space="preserve">Таня                                 Ю +   Ф+   Б   13.04.           </t>
  </si>
  <si>
    <t>Услуги по поверке средств измерения 0172100010122000022</t>
  </si>
  <si>
    <t>0172100010122000022</t>
  </si>
  <si>
    <t>Услуги по передаче данных по проводным телекоммуникационным сетям
0172100010122000023</t>
  </si>
  <si>
    <t>0172100010122000023</t>
  </si>
  <si>
    <t>14.04. протокол от 13.04</t>
  </si>
  <si>
    <t>21 17840308932 783801001 0000 008 1920 221</t>
  </si>
  <si>
    <t>22 17840308932 783801001 0000 001 1920 221</t>
  </si>
  <si>
    <t>№  1А/2022 от 07.04.2022</t>
  </si>
  <si>
    <t>АО "ОРДЕНА ОКТЯБРЬСКОЙ РЕВОЛЮЦИИ, ОРДЕНА ТРУДОВОГО КРАСНОГО ЗНАМЕНИ "ПЕРВАЯ ОБРАЗЦОВАЯ ТИПОГРАФИЯ"</t>
  </si>
  <si>
    <t>ФГУП "ГЛАВНЫЙ ЦЕНТР СПЕЦИАЛЬНОЙ СВЯЗИ"</t>
  </si>
  <si>
    <t>№ 642/8 от 07.04.2022</t>
  </si>
  <si>
    <t>см. вкладку ед.поставщика</t>
  </si>
  <si>
    <t xml:space="preserve">2022/2024 </t>
  </si>
  <si>
    <t>2022/2024</t>
  </si>
  <si>
    <t>2021/2023</t>
  </si>
  <si>
    <t xml:space="preserve">2021/2023 </t>
  </si>
  <si>
    <t xml:space="preserve">2021/2023     </t>
  </si>
  <si>
    <t xml:space="preserve">2021/2023    </t>
  </si>
  <si>
    <t xml:space="preserve">5 538 867,55 2021 г 0310 1020190049 244
12 464 979,53 2021 г 0310 1020192501 244
4 772 450,94 2022 г 0310 1040190071 244
347,83 2022 г 0310 1040192501 244
6 573 600,00 2023 г 0310 1040190071 244
</t>
  </si>
  <si>
    <t>Типовой контракт согласно Приказу №573 от 14.10.2011г. (не входит в ЕИС) ОИК ПП</t>
  </si>
  <si>
    <t>177 0310 10 4 01 92501 244</t>
  </si>
  <si>
    <t>Сумма ЛБО на 2021</t>
  </si>
  <si>
    <t>в 2021 году иная статья была;</t>
  </si>
  <si>
    <t>Поставка вещевого имущества
0172100010122000024</t>
  </si>
  <si>
    <t>14.04.</t>
  </si>
  <si>
    <t>0172100010122000024</t>
  </si>
  <si>
    <t xml:space="preserve">0172100010122000021 </t>
  </si>
  <si>
    <t>Услуги по ремонту и техническому обслуживанию компрессорного оборудования</t>
  </si>
  <si>
    <t>0172100010122000012/2022 от 15.04.2022</t>
  </si>
  <si>
    <t>0172100010122000013/2022 от  18.04.2022</t>
  </si>
  <si>
    <t>0172100010122000015/2022 от 19.04.2022</t>
  </si>
  <si>
    <t>0172100010122000016/2022 от  19.04.2022</t>
  </si>
  <si>
    <t>№ А15/14 от 12.04.2022</t>
  </si>
  <si>
    <t>№ 3А/2022 от 12.04.2022</t>
  </si>
  <si>
    <t>Санкт-Петербургское государственное бюджетное учреждение здравоохранения «Госпиталь для ветеранов войн»</t>
  </si>
  <si>
    <t>Общество с ограниченной ответственностью «РУСЭНЕРГОСБЫТ»
(ООО «РУСЭНЕРГОСБЫТ»)</t>
  </si>
  <si>
    <t>Акционерное общество «Управляющая компания «СТАРТ»</t>
  </si>
  <si>
    <t>Общество с ограниченной ответственностью «Дубль-2» (ООО «Дубль 2»)</t>
  </si>
  <si>
    <t>Аня
Ю+ Ф+   Б 18.04.2022</t>
  </si>
  <si>
    <t>0172100010122000017/2022 от   19.04.2022</t>
  </si>
  <si>
    <t>ФГУП РСВО</t>
  </si>
  <si>
    <t xml:space="preserve">Аня
Ю+ Ф+ Б 08.04.2022 (Запол. ГК Ира)    </t>
  </si>
  <si>
    <t xml:space="preserve">Аня
Ю+ Ф+ Б 08.04.2022 (Запол. ГК Таня)    </t>
  </si>
  <si>
    <t>ФБУ «Тест-С.-Петербург»</t>
  </si>
  <si>
    <t>Поставка расходных материалов для бензоинструмента</t>
  </si>
  <si>
    <t>13.05.</t>
  </si>
  <si>
    <t>Санкт-Петербургское государственное бюджетное учреждение здравоохранения «Городской клинический онкологический диспансер»</t>
  </si>
  <si>
    <t>АСТ ГОЗ</t>
  </si>
  <si>
    <t>Поставка моторного топлива Поставка масел</t>
  </si>
  <si>
    <t>НПА о нормировании (ПП 1240 от 01.12.2012)</t>
  </si>
  <si>
    <t>05.05.</t>
  </si>
  <si>
    <t xml:space="preserve">Ира
Ю + Ф + Б 06.04.2022 (Заполн. ГК Ира) </t>
  </si>
  <si>
    <t xml:space="preserve">Поставка защитной обуви пожарного                 0172100010122000025 </t>
  </si>
  <si>
    <t xml:space="preserve">22.04 </t>
  </si>
  <si>
    <t>25.04 протокол от 22.04.</t>
  </si>
  <si>
    <t>Санкт-Петербургское государственное бюджетное учреждение здравоохранения «Николаевская больница»</t>
  </si>
  <si>
    <t>22 1 7840308932 783801001 0011 004 8610 244</t>
  </si>
  <si>
    <t>126н</t>
  </si>
  <si>
    <t>Поставка расходных материалов для ручного механизированного инструмента</t>
  </si>
  <si>
    <t>0172100010122000020/2022 от 25.04.2022</t>
  </si>
  <si>
    <t>запрос RTS_req100687424 от 07.04.22 / ответ на запрос от 07.04.22     ОИК добросовестность</t>
  </si>
  <si>
    <t>16.05.</t>
  </si>
  <si>
    <t>исполнено 21.04.2022</t>
  </si>
  <si>
    <t>Поставка дизельного топлива 0172100010122000026</t>
  </si>
  <si>
    <t>0172100010122000026</t>
  </si>
  <si>
    <t>Поставка запасных частей к транспортным средствам 0172100010122000027</t>
  </si>
  <si>
    <t>0172100010122000027</t>
  </si>
  <si>
    <t>Поставка запасных частей к транспортным средствам 0172100010122000028</t>
  </si>
  <si>
    <t>26.04.</t>
  </si>
  <si>
    <t>Текущий ремонт кровли 0172100010122000029</t>
  </si>
  <si>
    <t>№ 78-ВЖ-1010 от 14.04.2022</t>
  </si>
  <si>
    <t>Ира
Ю+  Ф+  Б 22.04.</t>
  </si>
  <si>
    <t>Ира
Ю + Ф+  Б 22.04.</t>
  </si>
  <si>
    <t>22 1 7840308932 783801001 0084 000 3250 244</t>
  </si>
  <si>
    <t>1-22-00178449-0336</t>
  </si>
  <si>
    <t>Поставка мешков патологоанатомических</t>
  </si>
  <si>
    <t>32.50.50.190</t>
  </si>
  <si>
    <t>19.05.</t>
  </si>
  <si>
    <t>20.05.</t>
  </si>
  <si>
    <t>ОИК ПП</t>
  </si>
  <si>
    <t>26.04.        изм. 29.04</t>
  </si>
  <si>
    <t>02.05.</t>
  </si>
  <si>
    <t>25.05.</t>
  </si>
  <si>
    <t>27.05.</t>
  </si>
  <si>
    <t>32.50.22.127</t>
  </si>
  <si>
    <t>30.99.10.110</t>
  </si>
  <si>
    <t>22 1 7840308932 783801001 0086 000 3099 244</t>
  </si>
  <si>
    <t>22 1 7840308932 783801001 0087 000 2120 244</t>
  </si>
  <si>
    <t>22 1 7840308932 783801001 0088 000 2120 244</t>
  </si>
  <si>
    <t>1-22-00178449-0334</t>
  </si>
  <si>
    <t>1-22-00178449-0333</t>
  </si>
  <si>
    <t>21-22-00178449-0332</t>
  </si>
  <si>
    <t>Поставка шин медицинских</t>
  </si>
  <si>
    <t>Затраты на приобретение основных средств</t>
  </si>
  <si>
    <t>Поставка укладки общепрофильной СМП</t>
  </si>
  <si>
    <t>1-22-00178449-0340</t>
  </si>
  <si>
    <t>22 1 7840308932 783801001 0089 000 3600 244</t>
  </si>
  <si>
    <t>Затраты на холодное водоснабжение и водоотведение</t>
  </si>
  <si>
    <t>22 1 7840308932 783801001 0090 000 3821 244</t>
  </si>
  <si>
    <t>НПГ</t>
  </si>
  <si>
    <t>22 1 7840308932 783801001 0082 000 4941 244</t>
  </si>
  <si>
    <t>Услуги по перевозке автотранспортных средств</t>
  </si>
  <si>
    <t>49.41.20.000</t>
  </si>
  <si>
    <t>1-22-00178449-0342</t>
  </si>
  <si>
    <t>Затраты на транспортные услуги</t>
  </si>
  <si>
    <t>22 1 7840308932 783801001 0083 000 8542 244</t>
  </si>
  <si>
    <t>177 0705 10 4 01 90049 244</t>
  </si>
  <si>
    <t>1-22-00178449-0341</t>
  </si>
  <si>
    <t>Затраты на дополнительное профессиональное образование работников</t>
  </si>
  <si>
    <t>Обновление программного обеспечения «Гранд-смета» (было Передача (продление) прав использования на условиях простой (неисключительной) лицензии программного комплекса "ГРАНД-Смета" и баз данных)</t>
  </si>
  <si>
    <t>1-22-00178449-0337</t>
  </si>
  <si>
    <t>Передача (продление) прав использования на условиях простой (неисключительной) лицензии Комплекта программного обеспечения для подключения к защищенной сети Vip Net" АСТ ГОЗ</t>
  </si>
  <si>
    <t>Затраты на оплату иных услуг связи в сфере информационно-коммуникационных технологий</t>
  </si>
  <si>
    <t>177.00100177.16.Р.1376.22</t>
  </si>
  <si>
    <t>Обновление программного обеспечения "Гранд-смета"</t>
  </si>
  <si>
    <t>0172100010122000024/2022 от 04.05.2022</t>
  </si>
  <si>
    <t>0172100010122000022/2022 от 04.05.2022</t>
  </si>
  <si>
    <t xml:space="preserve">Яна
Ю+  Ф+  Б 28.04.22 </t>
  </si>
  <si>
    <t>11.04
повт.прот. 04.05</t>
  </si>
  <si>
    <t>0172100010122000021/2022 от 04.05.2022</t>
  </si>
  <si>
    <t>0172100010122000023/2022 от  04.05.2022</t>
  </si>
  <si>
    <t>05.05. протокол от 04.05.</t>
  </si>
  <si>
    <t xml:space="preserve">3/3/1
Отклонено: 2 
Повторное рассмотрение
3/3/2
Отклонено: 1 </t>
  </si>
  <si>
    <t>Газоснабжение (кредиторская задолженность 2021 г. по ГК 78-Т-5854/к, 78-Т-0841/к)</t>
  </si>
  <si>
    <t>Поставка теплоснабжения (кредиторская задолженность за 2021 год 2В/2021 от 26.03.2021)</t>
  </si>
  <si>
    <t>Поставка электроэнергии (кредиторская задолженность за 2021 год ГК 78130000014239 от 30.03.2021)</t>
  </si>
  <si>
    <t>1-22-00178449-0343</t>
  </si>
  <si>
    <t>1-22-00178449-0344</t>
  </si>
  <si>
    <t>1-22-00178449-0345</t>
  </si>
  <si>
    <t>Оказание услуг по техническому обслуживанию и ремонту основной, специальной и вспомогательной пожарной техники (транспортных средств) 0172100010122000030</t>
  </si>
  <si>
    <t>том 6</t>
  </si>
  <si>
    <t>46 л.</t>
  </si>
  <si>
    <t>15.04.22-04.05.22</t>
  </si>
  <si>
    <t>Услуги по профессиональному обучению                 0172100010122000031</t>
  </si>
  <si>
    <t>0172100010122000031</t>
  </si>
  <si>
    <t>23.05.</t>
  </si>
  <si>
    <t>18.05.</t>
  </si>
  <si>
    <t>26.05.</t>
  </si>
  <si>
    <t>31.05.</t>
  </si>
  <si>
    <t>01.06.</t>
  </si>
  <si>
    <t>24.05.</t>
  </si>
  <si>
    <t>Поставка запасных частей и принадлежностей к СИЗОД</t>
  </si>
  <si>
    <t>Услуги по техническому освидетельствованию специальных транспортных средств</t>
  </si>
  <si>
    <t>32.99.59.000</t>
  </si>
  <si>
    <t>23.91</t>
  </si>
  <si>
    <t>25.73.20.120</t>
  </si>
  <si>
    <t>1-22-00178449-0346</t>
  </si>
  <si>
    <t>1-22-00178449-0347</t>
  </si>
  <si>
    <t>1-22-00178449-0348</t>
  </si>
  <si>
    <t>1-22-00178449-0349</t>
  </si>
  <si>
    <t>1-22-00178449-0350</t>
  </si>
  <si>
    <t>1-22-00178449-0351</t>
  </si>
  <si>
    <t>71.20.19.190</t>
  </si>
  <si>
    <t>1-22-00178449-0352</t>
  </si>
  <si>
    <t>ООО "КТК"</t>
  </si>
  <si>
    <t>Ира                                   Ю  +  Ф  + Б 29.04.</t>
  </si>
  <si>
    <t>Ира                                   Ю  +  Ф + Б 28.04.</t>
  </si>
  <si>
    <t>том 7</t>
  </si>
  <si>
    <t>27.04.22-06.05.22</t>
  </si>
  <si>
    <t>51л.</t>
  </si>
  <si>
    <t>Транспортные услуги
0172100010122000032</t>
  </si>
  <si>
    <t>18.05</t>
  </si>
  <si>
    <t>Поставка лакокрасочных и аналогичных для нанесения покрытий материалов для транспортных средств 0172100010122000033</t>
  </si>
  <si>
    <t>0172100010122000033</t>
  </si>
  <si>
    <t>0172100010122000032</t>
  </si>
  <si>
    <t>11.05. протокол от 06.05.</t>
  </si>
  <si>
    <t>30.05.</t>
  </si>
  <si>
    <t>том 8</t>
  </si>
  <si>
    <t>16.03.22-22.04.22</t>
  </si>
  <si>
    <t>том 9</t>
  </si>
  <si>
    <t>29.03.22-07.04.22</t>
  </si>
  <si>
    <t>53 л.</t>
  </si>
  <si>
    <t>№ 32287.045.1  от 05.05.2022</t>
  </si>
  <si>
    <t>№ 32269.047.1  от 05.05.2022</t>
  </si>
  <si>
    <t xml:space="preserve">СМП, 616 (не применяется) </t>
  </si>
  <si>
    <t>11.05. протокол рассмотрения запросов 25.05.</t>
  </si>
  <si>
    <t xml:space="preserve">Ира
Ю  +    Ф +    Б 29.04.22    </t>
  </si>
  <si>
    <t>12.05</t>
  </si>
  <si>
    <t xml:space="preserve">Ира
Ю  +    Ф +    Б 04.05.22    </t>
  </si>
  <si>
    <t>СМП, 126н, 878 (не применяется)</t>
  </si>
  <si>
    <t>Предоставление услуг автоматической телефонной связи
0172100010122000035</t>
  </si>
  <si>
    <t>11.05</t>
  </si>
  <si>
    <t>Предоставление услуг  по ремонту и техническому обслуживанию терминальных комплексов системы ОКСИОН 
0172100010122000034</t>
  </si>
  <si>
    <t>Текущий ремонт сетей инженерно-технического обеспечения 0172100010122000036</t>
  </si>
  <si>
    <t>0172100010122000036</t>
  </si>
  <si>
    <t>Затраты на газоснабжение и иные виды топлива</t>
  </si>
  <si>
    <t>Затраты на электро</t>
  </si>
  <si>
    <t>№ 32291.036.1 от 05.05.2022</t>
  </si>
  <si>
    <t>№ 32083.041.1 от 05.05.2022</t>
  </si>
  <si>
    <t>№ 32289.043.1 от 05.05.2022</t>
  </si>
  <si>
    <t>№  32288.037.1 от 05.05.2022</t>
  </si>
  <si>
    <t>№ 32282.037.1 от 05.05.2022</t>
  </si>
  <si>
    <t>исполнено 29.04.2022</t>
  </si>
  <si>
    <t>исполнено 04.05.2022</t>
  </si>
  <si>
    <t>исполнено 05.05.2022</t>
  </si>
  <si>
    <t>том 10</t>
  </si>
  <si>
    <t>79л.</t>
  </si>
  <si>
    <t>15.03.22-11.05.22</t>
  </si>
  <si>
    <t>том 11</t>
  </si>
  <si>
    <t>15.03.22-05.05.22</t>
  </si>
  <si>
    <t>99л.</t>
  </si>
  <si>
    <t>Таня                                   Ю + Ф+  Б 12.05.</t>
  </si>
  <si>
    <t xml:space="preserve">Таня                                 Ю+  Ф+  Б  12.05.       </t>
  </si>
  <si>
    <t xml:space="preserve">Таня                                 Ю  Ф+  Б 12.05.        </t>
  </si>
  <si>
    <t>том 12</t>
  </si>
  <si>
    <t>28.03.22-04.05.22</t>
  </si>
  <si>
    <t>ЧОУ ДПО «Учебный центр «ПРОГРЕСС»</t>
  </si>
  <si>
    <t xml:space="preserve">Таня                                 Ю +   Ф + Б 22.04. (Запол. ГК Ира)           </t>
  </si>
  <si>
    <t xml:space="preserve">Таня                                 Ю+   Ф+   Б 22.04.  (Запол. ГК Таня)           </t>
  </si>
  <si>
    <t>Ира
Ю+  Ф+  Б 12.05</t>
  </si>
  <si>
    <t>ЖАЛОБА от СПБ ГБУЗ "ПНД № 5" обоснована               Антидемпинг                   ОИК ПП</t>
  </si>
  <si>
    <t>22 1 7840308932 783801001 0097 000 4778 244</t>
  </si>
  <si>
    <t>Поставка сувенирной продукции с символикой МЧС России</t>
  </si>
  <si>
    <t>22 1 7840308932 783801001 0096 000 3299 244</t>
  </si>
  <si>
    <t>22 1 7840308932 783801001 0095 000 2391 244</t>
  </si>
  <si>
    <t>22 1 7840308932 783801001 0094 000 2573 244</t>
  </si>
  <si>
    <t>22 1 7840308932 783801001 0093 000 3312 244</t>
  </si>
  <si>
    <t>22 1 7840308932 783801001 0092 000 4520 244</t>
  </si>
  <si>
    <t>22 1 7840308932 783801001 0091 000 7120 244</t>
  </si>
  <si>
    <t>Поставка тренажера для профессионального обучения 0172100010122000037</t>
  </si>
  <si>
    <t>0172100010122000037</t>
  </si>
  <si>
    <t>ООО ТК «Престиж»</t>
  </si>
  <si>
    <t xml:space="preserve">7/7/5
Отклонено: 2 </t>
  </si>
  <si>
    <t>17.05.</t>
  </si>
  <si>
    <t>Услуги связи по предоставлению доступа к информационным ресурсам информационно-телекоммуникационной сети, оказание услуг связи по передаче данных, предоставление доступа к сети передачи данных 0172100010122000038</t>
  </si>
  <si>
    <t>0172100010122000038</t>
  </si>
  <si>
    <t xml:space="preserve">5/5/0
Отклонено: 5 </t>
  </si>
  <si>
    <t>0172100010122000039</t>
  </si>
  <si>
    <t>Текущий ремонт помещений 0172100010122000040</t>
  </si>
  <si>
    <t>0172100010122000040</t>
  </si>
  <si>
    <t>Ира                                   Ю + Ф  + Б 12.05</t>
  </si>
  <si>
    <t>исполнено 12.05.2022</t>
  </si>
  <si>
    <t>Ира                                 Ю +   Ф +  Б 17.05.</t>
  </si>
  <si>
    <t>Ира                                   Ю + Ф  + Б 17.05.</t>
  </si>
  <si>
    <t>Таня                                  Ю + Ф  + Б 17.05.</t>
  </si>
  <si>
    <t>Ира 
Ю + Ф + Б 17.05.</t>
  </si>
  <si>
    <t>исполнено 16.05.2022</t>
  </si>
  <si>
    <t>85л.</t>
  </si>
  <si>
    <t>18.03.22-13.05.22</t>
  </si>
  <si>
    <t>том 13</t>
  </si>
  <si>
    <t>0172100010122000026/2022 от 18.05.2022</t>
  </si>
  <si>
    <t>0172100010122000018/2022 от 18.05.2022</t>
  </si>
  <si>
    <t>Поставка комплекта индивидуальной медицинской гражданской защиты (КИМГЗ)
0172100010122000041</t>
  </si>
  <si>
    <t>№  32268.049.1 от 05.05.2022</t>
  </si>
  <si>
    <t>№ 32294.035.1 от 05.05.2022</t>
  </si>
  <si>
    <t>493 063,20</t>
  </si>
  <si>
    <t>№ 32082.040.1 от 05.05.2022</t>
  </si>
  <si>
    <t>№ 32286.046.1 от 05.05.2022</t>
  </si>
  <si>
    <t>№ 32296.038.1 от 12.05.2022</t>
  </si>
  <si>
    <t>Антидемпинг 67% ОИК ПП+ добросовестность</t>
  </si>
  <si>
    <t>ООО "АвтоАзимут"</t>
  </si>
  <si>
    <t xml:space="preserve">ООО «АВТОЭМАЛИ 96» </t>
  </si>
  <si>
    <t>Ира                                   Ю + Ф  + Б 18.05.</t>
  </si>
  <si>
    <t>ПАО "МТС"</t>
  </si>
  <si>
    <t xml:space="preserve">Таня                                   Ю+    Ф+   Б 05.05.  (Запол. ГК Таня)    </t>
  </si>
  <si>
    <t>20.05. протокол от 19.05.</t>
  </si>
  <si>
    <t xml:space="preserve">ООО «Интэч Инкорпорейтед» </t>
  </si>
  <si>
    <t>СМП, 616 не применяется</t>
  </si>
  <si>
    <t>09.06.</t>
  </si>
  <si>
    <t>07.06.</t>
  </si>
  <si>
    <t>08.06.</t>
  </si>
  <si>
    <t>ООО "ЮСР"</t>
  </si>
  <si>
    <t>6/2/6
Отклонено: 0</t>
  </si>
  <si>
    <t>том 14</t>
  </si>
  <si>
    <t>15.03.22-04.05.22</t>
  </si>
  <si>
    <t>112 л.</t>
  </si>
  <si>
    <t>исполнено 17.05.2022</t>
  </si>
  <si>
    <t>исполнено 18.05.2022</t>
  </si>
  <si>
    <t>том 17</t>
  </si>
  <si>
    <t>17.03.22-17.05.22</t>
  </si>
  <si>
    <t>87л.</t>
  </si>
  <si>
    <t>том 15</t>
  </si>
  <si>
    <t>05.04.22-18.05.22</t>
  </si>
  <si>
    <t>0172100010122000035</t>
  </si>
  <si>
    <t>0172100010122000034</t>
  </si>
  <si>
    <t>0172100010122000041</t>
  </si>
  <si>
    <t>том 18</t>
  </si>
  <si>
    <t>26.04.22-16.05.22</t>
  </si>
  <si>
    <t>185л.</t>
  </si>
  <si>
    <t>Поставка запасных частей к транспортным средствам 0172100010122000042</t>
  </si>
  <si>
    <t>02.06.</t>
  </si>
  <si>
    <t>Услуги по ремонту и техническому обслуживанию компрессора Bauer KAP150-11-H-F02 входящего в комплектацию пожарной компрессорной станции ПКС-2000-300 0172100010122000043</t>
  </si>
  <si>
    <t>0172100010122000043</t>
  </si>
  <si>
    <t>0172100010122000042</t>
  </si>
  <si>
    <t>№11м/2022 от 20.05.2022</t>
  </si>
  <si>
    <t>САНКТ-ПЕТЕРБУРГСКОЕ ГОСУДАРСТВЕННОЕ БЮДЖЕТНОЕ УЧРЕЖДЕНИЕ ЗДРАВООХРАНЕНИЯ "ГОРОДСКАЯ БОЛЬНИЦА № 40 КУРОРТНОГО РАЙОНА"</t>
  </si>
  <si>
    <t>СПб ГБУЗ "Городская Александровская больница"</t>
  </si>
  <si>
    <t>№ 12м/2022 от 20.05.2022</t>
  </si>
  <si>
    <t>САНКТ-ПЕТЕРБУРГСКОЕ ГОСУДАРСТВЕННОЕ БЮДЖЕТНОЕ УЧРЕЖДЕНИЕ ЗДРАВООХРАНЕНИЯ "РОДИЛЬНЫЙ ДОМ №17"</t>
  </si>
  <si>
    <t>№13м/2022 от 20.05.2022</t>
  </si>
  <si>
    <t>ФЕДЕРАЛЬНОЕ ГОСУДАРСТВЕННОЕ БЮДЖЕТНОЕ ВОЕННОЕ ОБРАЗОВАТЕЛЬНОЕ УЧРЕЖДЕНИЕ ВЫСШЕГО ОБРАЗОВАНИЯ "ВОЕННО-МЕДИЦИНСКАЯ АКАДЕМИЯ ИМЕНИ С.М.КИРОВА" МИНИСТЕРСТВА ОБОРОНЫ РОССИЙСКОЙ ФЕДЕРАЦИИ</t>
  </si>
  <si>
    <t>Поставка расходных материалов для ручного механизированного инструмента 0172100010122000044</t>
  </si>
  <si>
    <t>0172100010122000044</t>
  </si>
  <si>
    <t>Поставка расходных материалов для бензоинструмента 0172100010122000045</t>
  </si>
  <si>
    <t>0172100010122000045</t>
  </si>
  <si>
    <t>Поставка расходных материалов для ручного механизированного инструмента  0172100010122000046</t>
  </si>
  <si>
    <t>0172100010122000046</t>
  </si>
  <si>
    <t>ИЛ</t>
  </si>
  <si>
    <t>69.10.11.000</t>
  </si>
  <si>
    <t>Издержки</t>
  </si>
  <si>
    <t>Затраты на оплату услуг</t>
  </si>
  <si>
    <t>Затраты на приобретение горюче-смазочных материалов</t>
  </si>
  <si>
    <t>25.05. протокол от 24.05.</t>
  </si>
  <si>
    <t>ООО "ВЕ Групп"</t>
  </si>
  <si>
    <t>Услуги по ремонту и техническому обслуживанию компрессорного оборудования 0172100010122000047</t>
  </si>
  <si>
    <t>03.06.</t>
  </si>
  <si>
    <t>0172100010122000047</t>
  </si>
  <si>
    <t>том 19</t>
  </si>
  <si>
    <t>21.03.22-18.05.22</t>
  </si>
  <si>
    <t>108 л.</t>
  </si>
  <si>
    <t>том 16</t>
  </si>
  <si>
    <t>30.03.22-19.05.22</t>
  </si>
  <si>
    <t>126л.</t>
  </si>
  <si>
    <t>ООО "Лайт Порт"</t>
  </si>
  <si>
    <t>Поставка запасных частей и принадлежностей к средствам индивидуальной защиты органов дыхания (СИЗОД) 0172100010122000048</t>
  </si>
  <si>
    <t>0172100010122000048</t>
  </si>
  <si>
    <t>100205064122100007</t>
  </si>
  <si>
    <t>Объявлена 25.05.2022-состоялась</t>
  </si>
  <si>
    <t>ИП Калинина О.С.</t>
  </si>
  <si>
    <t>ИП Дугнист Д.А.</t>
  </si>
  <si>
    <t>СЗФ ПАО "МегаФон"</t>
  </si>
  <si>
    <t>6/3/6
Отклонено: 0</t>
  </si>
  <si>
    <t>1-22-00178449-0353</t>
  </si>
  <si>
    <t>Текущий ремонт газовой котельной расположенной по адресу: г. Санкт-Петербург, ш. Пулковское, д. 74, лит. Д</t>
  </si>
  <si>
    <t>1-22-00178449-0354</t>
  </si>
  <si>
    <t>23.99.12.110</t>
  </si>
  <si>
    <t>Закупка рулонного кровельного материала</t>
  </si>
  <si>
    <t>Текущий ремонт откосов фасадов</t>
  </si>
  <si>
    <t>43.39.19.190</t>
  </si>
  <si>
    <t>1-22-00178449-0355</t>
  </si>
  <si>
    <t>1-22-00178449-0356</t>
  </si>
  <si>
    <t>1-22-00178449-0357</t>
  </si>
  <si>
    <t>том 20</t>
  </si>
  <si>
    <t>23.03.22-24.05.22</t>
  </si>
  <si>
    <t>102л.</t>
  </si>
  <si>
    <t>исполнено 23.05.2022</t>
  </si>
  <si>
    <t>ООО "Уралзащита-Екатеренбург"</t>
  </si>
  <si>
    <t>3/3/1
Отклонено:2</t>
  </si>
  <si>
    <t xml:space="preserve">Таня                                 Ю + Ф + Б 26.05.         </t>
  </si>
  <si>
    <t>6/2022-м от 27.05.2022</t>
  </si>
  <si>
    <t>ООО «ПОЖ-АВТОСЕРВИС»</t>
  </si>
  <si>
    <t>0172100010122000031/2022 от 27.05.2022</t>
  </si>
  <si>
    <t>АО «ЭР-Телеком Холдинг»</t>
  </si>
  <si>
    <t>Объявлена 30.05.2022-состоялась</t>
  </si>
  <si>
    <t>100205064122100008</t>
  </si>
  <si>
    <t>ОИК НГ</t>
  </si>
  <si>
    <t>14.06.</t>
  </si>
  <si>
    <t>15.06.</t>
  </si>
  <si>
    <t>Ира                                   Ю+  Ф+  Б 26.05.</t>
  </si>
  <si>
    <t>Дополнительное профессиональное обучение 0172100010122000049</t>
  </si>
  <si>
    <t>0172100010122000049</t>
  </si>
  <si>
    <t>ООО "СКАП"</t>
  </si>
  <si>
    <t>2/1/2
Отклонено: 0</t>
  </si>
  <si>
    <t>7/2022-м от 31.05.2022</t>
  </si>
  <si>
    <t>№ 14м/2022 от 27.05.2022</t>
  </si>
  <si>
    <t>САНКТ-ПЕТЕРБУРГСКОЕ ГОСУДАРСТВЕННОЕ БЮДЖЕТНОЕ УЧРЕЖДЕНИЕ ЗДРАВООХРАНЕНИЯ "РОДИЛЬНЫЙ ДОМ №10"</t>
  </si>
  <si>
    <t>22 1 7840308932 783801001 0100 000 4322 244</t>
  </si>
  <si>
    <t>22 1 7840308932 783801001 0099 000 2399 244</t>
  </si>
  <si>
    <t>22 1 7840308932 783801001 0098 000 4339 244</t>
  </si>
  <si>
    <t xml:space="preserve">21 1 7840308932 783801001 
0013 000 3530 247 (БЦ 2021) (предложение № 1-22-00178449-0344 БЦ 2022)
(177 0310 10 4 01 90071 247 223) (кредиторская задолженность за 2021 год 2В/2021 от 26.03.2021 и ГУП ТЭК) </t>
  </si>
  <si>
    <t>Таня                                 Ю+  Ф+  Б 18.05.</t>
  </si>
  <si>
    <t>ООО "Инструметрика"</t>
  </si>
  <si>
    <t>02.06.
протокол от 01.06.</t>
  </si>
  <si>
    <t>ООО «Супернова Плюс»</t>
  </si>
  <si>
    <t>ИП Филатов А.С.</t>
  </si>
  <si>
    <t>22.06.</t>
  </si>
  <si>
    <t>24.06.</t>
  </si>
  <si>
    <t>Поставка носилок мягких 0172100010122000050</t>
  </si>
  <si>
    <t>Поставка обуви 0172100010122000051</t>
  </si>
  <si>
    <t>0172100010122000036/2022 от 03.06.2022</t>
  </si>
  <si>
    <t>0172100010122000037/2022 от 06.06.2022</t>
  </si>
  <si>
    <t>0172100010122000038/2022 от 06.06.2022</t>
  </si>
  <si>
    <t>0172100010122000039/2022 от 06.06.2022</t>
  </si>
  <si>
    <t>0172100010122000040/2022 от 06.06.2022</t>
  </si>
  <si>
    <t>06.06.протокол от 02.06.</t>
  </si>
  <si>
    <t>0172100010122000051</t>
  </si>
  <si>
    <t xml:space="preserve"> Поставка носилок мягких</t>
  </si>
  <si>
    <t xml:space="preserve"> Поставка КИМГЗ</t>
  </si>
  <si>
    <t>Отменен 07.06.22</t>
  </si>
  <si>
    <t>0172100010122000030/2022 от 07.06.2022</t>
  </si>
  <si>
    <t>Антидемпинг 48% Жалоба УФАС / проиграна
ОИК добросовестность + НГ</t>
  </si>
  <si>
    <t>том 21</t>
  </si>
  <si>
    <t>03.06.22-07.06.22</t>
  </si>
  <si>
    <t>ООО "МАПО"</t>
  </si>
  <si>
    <t>16/16/16
Отклонено: 0</t>
  </si>
  <si>
    <t xml:space="preserve">ООО «ПТО-ПТС» </t>
  </si>
  <si>
    <t>Ира                                   Ю  + Ф+  Б 03.06.22</t>
  </si>
  <si>
    <t>Ира                                   Ю  + Ф +Б 03.06.22</t>
  </si>
  <si>
    <t>17.06.</t>
  </si>
  <si>
    <t>20.06.</t>
  </si>
  <si>
    <t>Услуги по профессиональному обучению     0172100010122000052</t>
  </si>
  <si>
    <t>0172100010122000052</t>
  </si>
  <si>
    <t>0172100010122000053</t>
  </si>
  <si>
    <t xml:space="preserve"> Поставка теплоснабжения (оплата исполнительного листа)</t>
  </si>
  <si>
    <t>100205064122100009</t>
  </si>
  <si>
    <t>Услуги по восстановлению ресурса печати печатной техники     0172100010122000053</t>
  </si>
  <si>
    <t>Контактное лицо</t>
  </si>
  <si>
    <t>1-22-00178449-0359</t>
  </si>
  <si>
    <t>1-22-00178449-0360</t>
  </si>
  <si>
    <t xml:space="preserve">1.4.2 Затраты на приобретение принтеров, многофункциональных устройств и копировальных аппаратов (оргтехники) </t>
  </si>
  <si>
    <t>1-22-00178449-0361</t>
  </si>
  <si>
    <t>177 0310 10 4 01 90049 242</t>
  </si>
  <si>
    <t>1-22-00178449-0358</t>
  </si>
  <si>
    <t xml:space="preserve">2.7.4 Затраты на проведение предрейсового и послерейсового осмотра водителей транспортных средств </t>
  </si>
  <si>
    <t>Оказание услуг по проведению предрейсового осмотра личного состава</t>
  </si>
  <si>
    <t>1-22-00178449-0362</t>
  </si>
  <si>
    <t>Дополнительное профессиональное обучение 0172100010122000054</t>
  </si>
  <si>
    <t>10.06.</t>
  </si>
  <si>
    <t>0172100010122000054</t>
  </si>
  <si>
    <t>8/8/7
Отклонено: 1</t>
  </si>
  <si>
    <t>публикация Ира  ОИК добросовестность</t>
  </si>
  <si>
    <t>0172100010122000041/2022 от 10.06.2022</t>
  </si>
  <si>
    <t>0172100010122000042/2022 от 14.06.2022</t>
  </si>
  <si>
    <t>0172100010122000043/2022 от 14.06.2022</t>
  </si>
  <si>
    <t>0172100010122000044/2022 от 14.06.2022</t>
  </si>
  <si>
    <t>0172100010122000045/2022 от 14.06.2022</t>
  </si>
  <si>
    <t>0172100010122000046/2022 от 14.06.2022</t>
  </si>
  <si>
    <t>0172100010122000048/2022 от 14.06.2022</t>
  </si>
  <si>
    <t>публикация Ира (увеличение товара согласно письму) ОИК добросовестность</t>
  </si>
  <si>
    <t>07.07.</t>
  </si>
  <si>
    <t>0172100010122000027/2022 от 14.06.2022</t>
  </si>
  <si>
    <t>0172100010122000047/2022 от 14.06.2022</t>
  </si>
  <si>
    <t>исполнено 09.06.2022</t>
  </si>
  <si>
    <t>30.06.</t>
  </si>
  <si>
    <t xml:space="preserve">Таня                                 Ю+ Ф+  Б 03.06.22        </t>
  </si>
  <si>
    <t>109л.</t>
  </si>
  <si>
    <t>26.04.22-14.06.22</t>
  </si>
  <si>
    <t>том 22</t>
  </si>
  <si>
    <t>0172100010122000032/2022 от 30.05.2022</t>
  </si>
  <si>
    <t>0172100010122000033/2022 от 30.05.2022</t>
  </si>
  <si>
    <t>0172100010122000034/2022 от 31.05.2022</t>
  </si>
  <si>
    <t>0172100010122000035/2022 от 30.05.2022</t>
  </si>
  <si>
    <t>16.06. протокол от 15.06.</t>
  </si>
  <si>
    <t>ИП Матросов В.А.</t>
  </si>
  <si>
    <t>01.07.</t>
  </si>
  <si>
    <t>Поставка мешков патологоанатомических (одноразовых) 0172100010122000055</t>
  </si>
  <si>
    <t>0172100010122000055</t>
  </si>
  <si>
    <t>СМП, 126н, 3500-р (616, 878, 102 не установлены)</t>
  </si>
  <si>
    <t>22 1 7840308932 783801001 0103 000 2620 244</t>
  </si>
  <si>
    <t>22 1 7840308932 783801001 0106 000 2620 242</t>
  </si>
  <si>
    <t>22 1 7840308932 783801001 0105 000 4520 244</t>
  </si>
  <si>
    <t>22 1 7840308932 783801001 0104 000 4520 244</t>
  </si>
  <si>
    <t>СМП, (616 не применяется)</t>
  </si>
  <si>
    <t xml:space="preserve">Таня                                 Ю+ Ф+  Б 15.06.22      </t>
  </si>
  <si>
    <t>04.07.</t>
  </si>
  <si>
    <t>05.07.</t>
  </si>
  <si>
    <t>ИП Кузнецов М.И.</t>
  </si>
  <si>
    <t>6/4/6
Отклонено: 0</t>
  </si>
  <si>
    <t xml:space="preserve">7/5/7
Отклонено: 0 </t>
  </si>
  <si>
    <t xml:space="preserve">Аня
Ю+  Ф +  Б   20.05. (Рассм./Запол. ГК Таня)           </t>
  </si>
  <si>
    <t>2.7.0 Затраты на приобретение прочих работ и услуг, не относящиеся к затратам на услуги связи….</t>
  </si>
  <si>
    <t>ЧОУ ДПО «Формула Защиты»</t>
  </si>
  <si>
    <t>27.06.</t>
  </si>
  <si>
    <t>06.07.</t>
  </si>
  <si>
    <t>21.06. протокол от 20.06.</t>
  </si>
  <si>
    <t>1-22-00178449-0363</t>
  </si>
  <si>
    <t>Улубиков И.А.</t>
  </si>
  <si>
    <t>ТК 1400700000520010</t>
  </si>
  <si>
    <t>Услуги по гарантийному техническому обслуживанию транспортных средств 0172100010122000056</t>
  </si>
  <si>
    <t>11.07.</t>
  </si>
  <si>
    <t>Ира                          Ю + Ф+  Б 17.06.22 Публикация Яна</t>
  </si>
  <si>
    <t>0172100010122000056</t>
  </si>
  <si>
    <t xml:space="preserve"> Поставка носилок мягких 0172100010122000057</t>
  </si>
  <si>
    <t>0172100010122000057</t>
  </si>
  <si>
    <t>антидемпинг 97,10% ТК 1573000000116001 ОИК добросовестность + ПП (710,00)</t>
  </si>
  <si>
    <t>антидемпинг 71,63%                 ТК 1573000000116001           ОИК добросовестность + ПП (8 936,12)</t>
  </si>
  <si>
    <t>публикация Ира ОИК добросовестность</t>
  </si>
  <si>
    <t>Антидемпинг 52,5%                ОИК добросовестность</t>
  </si>
  <si>
    <t>0172100010122000049/2022 от 22.06.2022</t>
  </si>
  <si>
    <t xml:space="preserve">Ира                          Ю  + Ф+  Б 20.06.22 </t>
  </si>
  <si>
    <t>том 23</t>
  </si>
  <si>
    <t>Таня                                 Ю+ Ф+  Б 22.06.22</t>
  </si>
  <si>
    <t>100205064122100010</t>
  </si>
  <si>
    <t>ООО "ПЕТРОКАМ"</t>
  </si>
  <si>
    <t>Объявлена 23.06.2022 - состоялась</t>
  </si>
  <si>
    <t>4 (снижение 3,18%)</t>
  </si>
  <si>
    <t>Публикация Ира                         ТК 1573000000116001 ОИК ПП (9 750,00)</t>
  </si>
  <si>
    <t>Ира
Ю + Ф + Б 12.05.</t>
  </si>
  <si>
    <t>29.06.</t>
  </si>
  <si>
    <t>08.07.</t>
  </si>
  <si>
    <t>0172100010122000058</t>
  </si>
  <si>
    <t>Услуги по техническому освидетельствованию специальных транспортных средств                      0172100010122000058</t>
  </si>
  <si>
    <t>Запросы/Протоколы/Допики/ДП</t>
  </si>
  <si>
    <t>ОИК ПП                        ДС 1 от 07.06.2022 (изменение реквизитов) ОГО ПП 32 330,00</t>
  </si>
  <si>
    <t>0172100010122000051/2022 от 27.06.2022</t>
  </si>
  <si>
    <t>ОИК ПП (2 800,00 + 1 400,00)                           ОГО ПП (1 400,00)</t>
  </si>
  <si>
    <t xml:space="preserve">6/6/6
Отклонено: 0 </t>
  </si>
  <si>
    <t>Ира                                   Ю +Ф+  Б 24.06.22</t>
  </si>
  <si>
    <t>Ира                                   Ю  + Ф + Б 22.06.</t>
  </si>
  <si>
    <t>30.06. Протокол рассмотрения запросов  11.07.</t>
  </si>
  <si>
    <t>13.07.</t>
  </si>
  <si>
    <t>29.04.22-22.06.22</t>
  </si>
  <si>
    <t>88л.</t>
  </si>
  <si>
    <t>НЕ РАЗМЕЩАЛСЯ</t>
  </si>
  <si>
    <t>том 24</t>
  </si>
  <si>
    <t>17.06.22-22.06.22</t>
  </si>
  <si>
    <t>41л.</t>
  </si>
  <si>
    <t>28.06.</t>
  </si>
  <si>
    <t>Дополнительное профессиональное обучение 0172100010122000059</t>
  </si>
  <si>
    <t>0172100010122000059</t>
  </si>
  <si>
    <t>Дополнительное профессиональное обучение 0172100010122000060</t>
  </si>
  <si>
    <t>100205064122100012</t>
  </si>
  <si>
    <t>ИП Красильникова Е.О.</t>
  </si>
  <si>
    <t>9/2022-м от 29.06.2022</t>
  </si>
  <si>
    <t xml:space="preserve">Таня                                 Ю+ Ф+ </t>
  </si>
  <si>
    <t>10/2022-м от 29.06.2022</t>
  </si>
  <si>
    <t>Оказание услуг по проведению внеплановой специальной оценке условий труда 0172100010122000061</t>
  </si>
  <si>
    <t>Обслуживание газового оборудования 0172100010122000062</t>
  </si>
  <si>
    <t>0172100010122000062</t>
  </si>
  <si>
    <t>0172100010122000061</t>
  </si>
  <si>
    <t>ООО "Техпро"</t>
  </si>
  <si>
    <t>ООО "Берг"</t>
  </si>
  <si>
    <t>5/5/5
Отклонено: 0</t>
  </si>
  <si>
    <t>Ира                          Ю + Ф + Б 30.06.22</t>
  </si>
  <si>
    <t>Ира                          Ю  +Ф  +Б 30.06.22</t>
  </si>
  <si>
    <t xml:space="preserve">Ира                          Ю + Ф + Б 30.06.22 </t>
  </si>
  <si>
    <t>0172100010122000052/2022 от 01.07.2022</t>
  </si>
  <si>
    <t>0172100010122000053/2022 от  01.07.2022</t>
  </si>
  <si>
    <t>0172100010122000054/2022 от 01.07.2022</t>
  </si>
  <si>
    <t>22 1 7840308932 783801001 0102 000 3315 244</t>
  </si>
  <si>
    <t>Ира                          Ю+  Ф +  Б 30.06.22</t>
  </si>
  <si>
    <t>20.07.</t>
  </si>
  <si>
    <t>14.07.</t>
  </si>
  <si>
    <t xml:space="preserve">Таня                                 Ю+ Ф+  Б  30.06.22    </t>
  </si>
  <si>
    <t>исполнено 01.07.2022</t>
  </si>
  <si>
    <t>исполнено 21.06.2022</t>
  </si>
  <si>
    <t>исполнено 30.06.2022</t>
  </si>
  <si>
    <t>публикация Ира ОИК ПП (149 969,17), ОГО  ПП (74 984,58)</t>
  </si>
  <si>
    <t>Текущий ремонт откосов фасада 0172100010122000063</t>
  </si>
  <si>
    <t>0172100010122000063</t>
  </si>
  <si>
    <t>Текущий ремонт помещений 0172100010122000064</t>
  </si>
  <si>
    <t>0172100010122000064</t>
  </si>
  <si>
    <t>Услуги связи по предоставлению виртуального телефонного номера вида 8-800 для организации "горячей линии" (Услуги конференц-связи по телефонному каналу) 0172100010122000065</t>
  </si>
  <si>
    <t>0172100010122000065</t>
  </si>
  <si>
    <t>26.07.</t>
  </si>
  <si>
    <t>«МНИИ КАЭС» (ООО)</t>
  </si>
  <si>
    <t xml:space="preserve">2/1/2
Отклонено: 0 </t>
  </si>
  <si>
    <t>АНО ДПО "МИПКП"</t>
  </si>
  <si>
    <t>СМП,617, 126н (не устанавливаем)</t>
  </si>
  <si>
    <t>21.07.</t>
  </si>
  <si>
    <t>22.07.</t>
  </si>
  <si>
    <t>СМП, 126н,878 не применяется</t>
  </si>
  <si>
    <t>Ира                          Ю + Ф+  Б 06.07.22</t>
  </si>
  <si>
    <t>07.07. протокол от 06.07.</t>
  </si>
  <si>
    <t>08.07. протокол от 07.07.</t>
  </si>
  <si>
    <t>ООО «ГаС 60»</t>
  </si>
  <si>
    <t xml:space="preserve">2/0/2
Отклонено: 0 </t>
  </si>
  <si>
    <t>ООО «Городской центр аттестации и сертификации»</t>
  </si>
  <si>
    <t>Ира                          Ю+  Ф + Б 06.07.22</t>
  </si>
  <si>
    <t>(увеличение поставляемого товара) ОИК добросовестность ОГО ПП отправлено не на тот счет, от М.В. отказ, искать в казне</t>
  </si>
  <si>
    <t>0172100010122000055/2022 от 08.07.2022</t>
  </si>
  <si>
    <t>ТК 1573000000116001 Публикация Ира ОИК ПП (9 493,33)</t>
  </si>
  <si>
    <t>том 26</t>
  </si>
  <si>
    <t>06.05.22-04.07.22</t>
  </si>
  <si>
    <t>том 25</t>
  </si>
  <si>
    <t>17.05.22-04.07.22</t>
  </si>
  <si>
    <t>108л.</t>
  </si>
  <si>
    <t xml:space="preserve">ЗЭА несостоявшийся </t>
  </si>
  <si>
    <t>Антидемпинг 26,5% ОИК добросовестность</t>
  </si>
  <si>
    <t>Текущий ремонт сетей инженерно-технического обеспечения
0172100010122000039</t>
  </si>
  <si>
    <t>Услуги по перевозке автотранспортных средств 0172100010122000066</t>
  </si>
  <si>
    <t>19.07.</t>
  </si>
  <si>
    <t>0172100010122000066</t>
  </si>
  <si>
    <t>0172100010122000030</t>
  </si>
  <si>
    <t>том 27</t>
  </si>
  <si>
    <t>18.05.22-04.07.22</t>
  </si>
  <si>
    <t>114л.</t>
  </si>
  <si>
    <t>0172100010122000057/2022 от 12.07.2022</t>
  </si>
  <si>
    <t>Антидемпинг 29,50% ОИК ПП 15 245,61/ ОГО ПП 7 208,33</t>
  </si>
  <si>
    <t>ТК 1573000000116001 Публикация Ира ОИК ПП (9 583,33)</t>
  </si>
  <si>
    <t>Публикация Ира ОИК ПП (59 050,20)</t>
  </si>
  <si>
    <t>45.20.21.519</t>
  </si>
  <si>
    <t>Оказание услуг по проведению ремонта и технического обслуживания надстройки многоцелевого пожарно-спасательного автомобиля с установкой пожаротушения температурно-активированной водой АПМ-3-2/40-1,38-100-100</t>
  </si>
  <si>
    <t>СМП, 126н, 878</t>
  </si>
  <si>
    <t>Ира                          Ю + Ф+ Б 12.07.22</t>
  </si>
  <si>
    <t>исполнено 07.07.2022</t>
  </si>
  <si>
    <t>том 28</t>
  </si>
  <si>
    <t>12.07.
протол от 11.07.</t>
  </si>
  <si>
    <t>16.05.22-11.07.22</t>
  </si>
  <si>
    <t>77л.</t>
  </si>
  <si>
    <t>ТК 1400700000419004 Публикация Ира, ОИК добросовестность</t>
  </si>
  <si>
    <t>14.07. протокол от 13.07.</t>
  </si>
  <si>
    <t>Поставка сувенирной продукции с символикой МЧС России  0172100010122000067</t>
  </si>
  <si>
    <t>0172100010122000067</t>
  </si>
  <si>
    <t>ПАО «РОСТЕЛЕКОМ»</t>
  </si>
  <si>
    <t>ООО «ТОП Технологии»</t>
  </si>
  <si>
    <t xml:space="preserve">Ира                          Ю  +Ф + Б 06.07.22 </t>
  </si>
  <si>
    <t>1-22-00178449-0365</t>
  </si>
  <si>
    <t>13.99.19.190</t>
  </si>
  <si>
    <t>Закупка флагов, вымпелов</t>
  </si>
  <si>
    <t>1-22-00178449-0366</t>
  </si>
  <si>
    <t>26.20.15.000</t>
  </si>
  <si>
    <t>Затраты на приобретение рабочих станций</t>
  </si>
  <si>
    <t>1-22-00178449-0367</t>
  </si>
  <si>
    <t>Затраты на информационно-коммуникационные технологии</t>
  </si>
  <si>
    <t>1-22-00178449-0368</t>
  </si>
  <si>
    <t xml:space="preserve">65.12.33.000 исправили на 65.12.32.000 </t>
  </si>
  <si>
    <t>Поставка сувенирной продукции с символикой МЧС России 0172100010122000068</t>
  </si>
  <si>
    <t>25.07.</t>
  </si>
  <si>
    <t>0172100010122000068</t>
  </si>
  <si>
    <t>Вывоз жидких бытовых отходов 0172100010122000069</t>
  </si>
  <si>
    <t>0172100010122000069</t>
  </si>
  <si>
    <t>100205064122100013</t>
  </si>
  <si>
    <t>1 (снижение 0%)</t>
  </si>
  <si>
    <t>СМП,616</t>
  </si>
  <si>
    <t>0172100010122000058/2022 от 18.07.2022</t>
  </si>
  <si>
    <t>0172100010122000059/2022 от 18.07.2022</t>
  </si>
  <si>
    <t>0172100010122000060/2022 от 18.07.2022</t>
  </si>
  <si>
    <t>0172100010122000062/2022 от 18.07.2022</t>
  </si>
  <si>
    <t>0172100010122000061/2022 от 19.07.2022</t>
  </si>
  <si>
    <t>1-22-00178449-0369</t>
  </si>
  <si>
    <t>1-22-00178449-0370</t>
  </si>
  <si>
    <t>1-22-00178449-0371</t>
  </si>
  <si>
    <t>84.12.13.000</t>
  </si>
  <si>
    <t>Возмещение затрат электрической энергии для объектов ОКСИОН</t>
  </si>
  <si>
    <t>Возмещение коммунальных расходов</t>
  </si>
  <si>
    <t>ООО «Развитие»</t>
  </si>
  <si>
    <t>Объявлена 15.07.22-состоялась.
Отправлен на солласование 14.07.2022
Ф+ Ю+
(протокол разногласия-смена номера ГК)</t>
  </si>
  <si>
    <t>исполнено 14.07.2022</t>
  </si>
  <si>
    <t>10.08.</t>
  </si>
  <si>
    <t>том 29</t>
  </si>
  <si>
    <t>57л.</t>
  </si>
  <si>
    <t>22.06.22-11.07.22</t>
  </si>
  <si>
    <t xml:space="preserve">Поставка запасных частей к транспортным средствам 0172100010122000070 </t>
  </si>
  <si>
    <t>0172100010122000070</t>
  </si>
  <si>
    <t>28.07.</t>
  </si>
  <si>
    <t>29.07.</t>
  </si>
  <si>
    <t>том 32</t>
  </si>
  <si>
    <t>16.05.22-18.07.22</t>
  </si>
  <si>
    <t>том 31</t>
  </si>
  <si>
    <t>110л.</t>
  </si>
  <si>
    <t>том 30</t>
  </si>
  <si>
    <t>03.06.22-18.07.22</t>
  </si>
  <si>
    <t>83л.</t>
  </si>
  <si>
    <t>Услуги по ремонту и техническому обслуживанию специального оборудования автотранспортных средств 0172100010122000071</t>
  </si>
  <si>
    <t>0172100010122000071</t>
  </si>
  <si>
    <t>11/2022-м от 20.07.2022</t>
  </si>
  <si>
    <t>03.08.</t>
  </si>
  <si>
    <t>Антидемпинг 26% ОИК добросовестность</t>
  </si>
  <si>
    <t>01.08.</t>
  </si>
  <si>
    <t>09.08.</t>
  </si>
  <si>
    <t>ИП Минжулин В. В.</t>
  </si>
  <si>
    <t>№ 15м/2022 от 06.06.2022</t>
  </si>
  <si>
    <t>САНКТ-ПЕТЕРБУРГСКОЕ ГОСУДАРСТВЕННОЕ БЮДЖЕТНОЕ УЧРЕЖДЕНИЕ ЗДРАВООХРАНЕНИЯ "РОДИЛЬНЫЙ ДОМ №9"</t>
  </si>
  <si>
    <t>№ 30065.045.1 от 18.06.2021</t>
  </si>
  <si>
    <t>№ 30068.035.1 от 13.05.2021</t>
  </si>
  <si>
    <t>№ 78-Т-5854/к от 26.03.2021</t>
  </si>
  <si>
    <t>№ 30069.046.1 от 13.05.2021</t>
  </si>
  <si>
    <t>№ 30070.038.1 от 01.06.2021</t>
  </si>
  <si>
    <t>№ 30071.041.1 от 27.05.2021</t>
  </si>
  <si>
    <t>№ 78290400 от14.06.2022</t>
  </si>
  <si>
    <t>№ 30097.037.1 от 20.05.2021</t>
  </si>
  <si>
    <t>№ 30075.043.1 от 13.05.2021</t>
  </si>
  <si>
    <t>№ 30066.040.1 от 13.05.2021</t>
  </si>
  <si>
    <t>№ 30096.047.1 от 27.05.2021</t>
  </si>
  <si>
    <t>№ 29194.045.5 от 16.04.2021</t>
  </si>
  <si>
    <t>№ 78-Т-0841/к от 26.03.2021</t>
  </si>
  <si>
    <t>№ 30095.049.1 от 27.05.2021</t>
  </si>
  <si>
    <t>№ 30098.036.1 от 20.05.2021</t>
  </si>
  <si>
    <t>САНКТ-ПЕТЕРБУРГСКОЕ ГОСУДАРСТВЕННОЕ БЮДЖЕТНОЕ УЧРЕЖДЕНИЕ ЗДРАВООХРАНЕНИЯ "КЛИНИЧЕСКАЯ ИНФЕКЦИОННАЯ БОЛЬНИЦА ИМ. С.П. БОТКИНА"</t>
  </si>
  <si>
    <t>№ 18м/2022 от 07.07.2022</t>
  </si>
  <si>
    <t>№ 16м/2022 от 08.06.2022</t>
  </si>
  <si>
    <t>САНКТ-ПЕТЕРБУРГСКОЕ ГОСУДАРСТВЕННОЕ БЮДЖЕТНОЕ УЧРЕЖДЕНИЕ ЗДРАВООХРАНЕНИЯ "ГОРОДСКОЙ КОЖНО-ВЕНЕРОЛОГИЧЕСКИЙ ДИСПАНСЕР"</t>
  </si>
  <si>
    <t>№ 65088-ТСБ-11 от 07.06.2022</t>
  </si>
  <si>
    <t>№ 5 от 09.06.2022</t>
  </si>
  <si>
    <t>УПРАВЛЕНИЕ СПЕЦИАЛЬНОЙ СВЯЗИ И ИНФОРМАЦИИ ФЕДЕРАЛЬНОЙ СЛУЖБЫ ОХРАНЫ РОССИЙСКОЙ ФЕДЕРАЦИИ В СЕВЕРО-ЗАПАДНОМ ФЕДЕРАЛЬНОМ ОКРУГЕ</t>
  </si>
  <si>
    <t>№ С09656 от 22.06.2022</t>
  </si>
  <si>
    <t>№ 31943.045.5 от 23.06.2022</t>
  </si>
  <si>
    <t>№ 17м/2022 от 06.07.2022</t>
  </si>
  <si>
    <t>ФЕДЕРАЛЬНОЕ ГОСУДАРСТВЕННОЕ БЮДЖЕТНОЕ УЧРЕЖДЕНИЕ "НАЦИОНАЛЬНЫЙ МЕДИЦИНСКИЙ ИССЛЕДОВАТЕЛЬСКИЙ ЦЕНТР ИМЕНИ В.А. АЛМАЗОВА" МИНИСТЕРСТВА ЗДРАВООХРАНЕНИЯ РОССИЙСКОЙ ФЕДЕРАЦИИ</t>
  </si>
  <si>
    <t>№ 19м/2022 от 07.07.2022</t>
  </si>
  <si>
    <t>№ 20м/2022 от 12.07.2022</t>
  </si>
  <si>
    <t>САНКТ-ПЕТЕРБУРГСКОЕ ГОСУДАРСТВЕННОЕ БЮДЖЕТНОЕ УЧРЕЖДЕНИЕ ЗДРАВООХРАНЕНИЯ "ГОРОДСКАЯ ПОЛИКЛИНИКА № 71</t>
  </si>
  <si>
    <r>
      <t>3/3/</t>
    </r>
    <r>
      <rPr>
        <sz val="10"/>
        <color theme="1"/>
        <rFont val="Times New Roman"/>
        <family val="1"/>
        <charset val="204"/>
      </rPr>
      <t>2</t>
    </r>
    <r>
      <rPr>
        <sz val="10"/>
        <color rgb="FF000000"/>
        <rFont val="Times New Roman"/>
        <family val="1"/>
        <charset val="204"/>
      </rPr>
      <t xml:space="preserve">
Отклонено: 1 </t>
    </r>
  </si>
  <si>
    <t>ОИК БГ</t>
  </si>
  <si>
    <t>Протолол/ГК Аня ОИК БГ</t>
  </si>
  <si>
    <t>Публикация Яна ОИК добросовестность</t>
  </si>
  <si>
    <t xml:space="preserve">3/2/3
Отклонено: 0 </t>
  </si>
  <si>
    <t>0172100010122000063/2022 от 25.07.2022</t>
  </si>
  <si>
    <t>0172100010122000064/2022 от 25.07.2022</t>
  </si>
  <si>
    <t>0172100010122000065/2022 от 25.07.2022</t>
  </si>
  <si>
    <t xml:space="preserve">Аня
Ю+ Ф+  Б  12.07.22    </t>
  </si>
  <si>
    <t>ТК 1400700000520009 
(Отправлено на печать 20.07.22)</t>
  </si>
  <si>
    <t>ДС 1 от 05.07.22 (увеличение ГК до 4 015 000,00)</t>
  </si>
  <si>
    <t>Поставка принтера и многофункциональных устройств 
0172100010122000072</t>
  </si>
  <si>
    <t>04.08.</t>
  </si>
  <si>
    <t>Ира                          Ю+  Ф+  Б 18.07.22</t>
  </si>
  <si>
    <t>01.08</t>
  </si>
  <si>
    <t>18.08.</t>
  </si>
  <si>
    <t>05.08.</t>
  </si>
  <si>
    <t>08.08.</t>
  </si>
  <si>
    <t>Антидемпинг 34,50% ОИК добросовестность</t>
  </si>
  <si>
    <t>Публикация Ира/ Антидемпинг 59% / ОИК добросовестность + ПП (174 512,16)/ ОГО ПП (212 820,11)</t>
  </si>
  <si>
    <t>ДП № 3 от 28.04.22 - принят 05.05.22</t>
  </si>
  <si>
    <t>ДП № 546 от 04.05.22 - принят 13.05.2022</t>
  </si>
  <si>
    <t>ДП № 22051103 от 11.05.22 - принят 13.05.22.</t>
  </si>
  <si>
    <t>ДП № 20 от 20.06.22 - принят 07.07.22</t>
  </si>
  <si>
    <t>ДП № 896 от 25.05.22 - принят 31.05.22/ ДП № 895 от 25.05.22 - принят 31.05.22</t>
  </si>
  <si>
    <t>ДП № 019 от 11.04.2022/ УПД часть 1 от 15.04.2022/ УПД часть 2/ Подписан 25.04.2022</t>
  </si>
  <si>
    <t>ДП № 318 от 11.04.2022 - принят 15.04.2022</t>
  </si>
  <si>
    <t>ДП № 8064 от 24.04.2022 - принят 28.04.2022</t>
  </si>
  <si>
    <t>Запрос RTS_req100680635 от 20.03.2022 - ответ от 22.03.22
ДП № 38 от 18.04.22 - принят 27.04.22</t>
  </si>
  <si>
    <t>ДП № 256 от 21.04.22 - принят 25.04.22</t>
  </si>
  <si>
    <t>ДП № 19 от 16.05.22 - принят 19.05.22</t>
  </si>
  <si>
    <t>ДП № 298 от 12.05.22 - принят 16.05.2022</t>
  </si>
  <si>
    <t>ДП № 76 от 09.06.22 - принят 15.06.22</t>
  </si>
  <si>
    <t>ДП  № 1 от 14.06.22 - принят 24.06.22</t>
  </si>
  <si>
    <t>ДП № ВЕ 27026 от 09.06.22 - принят 24.06.22, ОГО ПП (32 330,00)</t>
  </si>
  <si>
    <t>ДП № 358 от 16.06.22 - принят 27.06.22</t>
  </si>
  <si>
    <t>ДП № 228 от 16.06.22 - принят 27.06.22</t>
  </si>
  <si>
    <t>ДП № 116 от 30.06.22 - принят 05.07.22</t>
  </si>
  <si>
    <t>запрос RTS_req100704636 от 06.06.22 - ответ на запрос 07.06.22/ Отмена от 07.06.22</t>
  </si>
  <si>
    <t>ДП № 64 от 04.07.22 - принят 07.07.22 ОГО добросовестность и ПП (23 583,47)</t>
  </si>
  <si>
    <t xml:space="preserve">Протокол разногласий от 05.07.22 - ответ на ПР от 06.07.22 (согласие)/ ДП № 4/1107 от 20.07.22 - принят 22.07.22 </t>
  </si>
  <si>
    <t>22 1 7840308932 783801001 0112 000 7112 244</t>
  </si>
  <si>
    <t>1-22-00178449-0373</t>
  </si>
  <si>
    <t>Услуги по межеванию и постановке на государственный кадастровый учет земельного участка, местоположение: Российская Федерация, Санкт-Петербург, г. Сестрорецк, ул. Транспортная, д. 1, литера Б</t>
  </si>
  <si>
    <t>2.7.1 Затраты на приобритение спецжурналов и бланков строгой отчетности</t>
  </si>
  <si>
    <t>7.8.0 Затраты на приобритение материальных запасов</t>
  </si>
  <si>
    <t>2.8.8 Затраты на приобритение запасных частей для транспортных средств</t>
  </si>
  <si>
    <t>1.2.0 Затраты на содрежание имущества</t>
  </si>
  <si>
    <t>2.6.12 Затраты на техническое обслуживание и ремонт транпортных средств</t>
  </si>
  <si>
    <t>2.2.0 Затраты на транспортные слуги</t>
  </si>
  <si>
    <t>2.8.7 Затраты на приобритение горюче- смазочных материалов</t>
  </si>
  <si>
    <t>71.12.35.110</t>
  </si>
  <si>
    <t>Поставка сувенирной продукции с символикой МЧС России 0172100010122000073</t>
  </si>
  <si>
    <t>0172100010122000073</t>
  </si>
  <si>
    <t>СМП, 126н не применяется</t>
  </si>
  <si>
    <t>ГК не закрыт, будут еще Документы о приемке</t>
  </si>
  <si>
    <t>ДП № УТ-44 от 23.06.22 - принят 04.07.22</t>
  </si>
  <si>
    <t xml:space="preserve">публикация Ира ОИК ПП (9 613,10)
 ОГО ПП (4806,55) </t>
  </si>
  <si>
    <t>ООО «АВТОТРЕНД»</t>
  </si>
  <si>
    <t>АО «ПО «СПЕЦТЕХНИКА ПОЖАРОТУШЕНИЯ»</t>
  </si>
  <si>
    <t>запрос RTS_req100717211 от 26.07.22 - ответ от 28.07.22-ОТМЕНА закупки 28.07.22</t>
  </si>
  <si>
    <t>Отменен 28.07.22</t>
  </si>
  <si>
    <t>177.00100177.17.Э.7181.22
(Отменен 28.07.22 закупки с ИКЗ 221784030893278380100101060022620242 (400 000,00 принтера))</t>
  </si>
  <si>
    <t>ДП № 35 от 26.07.22 - принят 29.07.22</t>
  </si>
  <si>
    <t>3.0.1 Затраты на капитальный ремонт государственного имущества</t>
  </si>
  <si>
    <t>177 0310 10 4 01 90049 243</t>
  </si>
  <si>
    <t>1-22-00178449-0374</t>
  </si>
  <si>
    <t>22 1 7840308932 783801001 0110 000 4520 244</t>
  </si>
  <si>
    <t xml:space="preserve"> 22 1 7840308932 783801001 0108 000 2620 242</t>
  </si>
  <si>
    <t>Приобретение АРМ (взамен вышедших из строя)</t>
  </si>
  <si>
    <t xml:space="preserve"> 22 1 7840308932 783801001 0109 000 9511 242</t>
  </si>
  <si>
    <t>22 1 7840308932 783801001 0113 000 4322 243</t>
  </si>
  <si>
    <t>ДП № 15 от 05.07.22 - принят 29.07.2022</t>
  </si>
  <si>
    <t>Аня  
Ю+  Ф+  Б 26.07.022</t>
  </si>
  <si>
    <t xml:space="preserve">Ира                          Ю  Ф+ Б 29.07.22 </t>
  </si>
  <si>
    <t>0172100010122000066/2022 от 01.08.2022</t>
  </si>
  <si>
    <t>ДП № 132 от 05.07.22 - принят 08.07.22/ 
ДП № 134 от 06.07.22 - принят 08.07.22</t>
  </si>
  <si>
    <t>Счет-фактура № 000067 от 27.04.22 - МО от 27.04.22/ 
ДП № 000067 от 05.05.22 - принят 12.05.22/ 
С/ф исправлене № 1 от 05.05.22 - МО от 12.05.2022</t>
  </si>
  <si>
    <t>11.08.</t>
  </si>
  <si>
    <t>Услуги по гарантийному техническому обслуживанию транспортных средств 0172100010122000074</t>
  </si>
  <si>
    <t>Ира                          Ю  Ф + Б 28.07.22 Публикация Яна</t>
  </si>
  <si>
    <t>Услуги по обучению охране труда                  0172100010122000075</t>
  </si>
  <si>
    <t>Поставка запасных частей к транспортным средствам 
0172100010122000076</t>
  </si>
  <si>
    <t>0172100010122000067/2022 от 02.08.2022</t>
  </si>
  <si>
    <t>Публикация Ира антидемпинг 59,52%, запрос на увеличение на 147шт./ ОИК добросовестность</t>
  </si>
  <si>
    <t>0172100010122000076</t>
  </si>
  <si>
    <t>0172100010122000074</t>
  </si>
  <si>
    <t>0172100010122000075</t>
  </si>
  <si>
    <t>Ира                          Ю+ Ф+  Б 01.08.22</t>
  </si>
  <si>
    <t>08.08</t>
  </si>
  <si>
    <t>16.08.</t>
  </si>
  <si>
    <t>17.08.</t>
  </si>
  <si>
    <t>ДП № 169 от 29.07.2022 - принят 03.08.22/ ДП № 170 от 29.07.2022 - принято 03.08.22</t>
  </si>
  <si>
    <t>ОИК НГ/ ОГО НГ (прислали отдельно после ДП)</t>
  </si>
  <si>
    <t>ДП № 1 от 15.07.22 - принят 03.08.22</t>
  </si>
  <si>
    <t>Оказание услуг по проведению предрейсовых/предсменных и послерейсовых/послесменных медицинских осмотров 0172100010122000077</t>
  </si>
  <si>
    <t>0172100010122000077</t>
  </si>
  <si>
    <t>(ДП № 19 от 26.07.22, ДП № 20 от 26.07.22, ДП № 21 от 26.07.22, ДП № 22 от 26.07.22, ДП № 23 от 26.07.22, ДП № 24 от 26.07.22, ДП № 25 от 26.07.22, ДП № 26 от 26.07.22) отказ в принятии 29.07.22
(Исправления ДП № 20 от 02.08.22, ДП № 21 от 02.08.22, ДП № 22 от 02.08.22,  ДП № 23 от 02.08.22, ДП № 24 от 02.08.22, ДП № 25 от 02.08.22, ДП № 26 от 02.08.22)  ДП № 30 от 02.08.22, ДП № 31 от 02.08.22, ДП № 32 от 02.08.22 все документы приняты 03.08.22</t>
  </si>
  <si>
    <t>ТК 1400700000520010
ОИК НГ, ОГО НГ</t>
  </si>
  <si>
    <t>1-22-00178449-0375</t>
  </si>
  <si>
    <t>05.08</t>
  </si>
  <si>
    <t>15.08.</t>
  </si>
  <si>
    <t>24.08.</t>
  </si>
  <si>
    <t>25.08.</t>
  </si>
  <si>
    <t>0172100010122000069/20 22  от 05.08.2022</t>
  </si>
  <si>
    <t>0172100010122000068/20 22  от 05.08.2022</t>
  </si>
  <si>
    <t>Поставка аккумуляторов к транспортным средствам
0172100010122000078</t>
  </si>
  <si>
    <t>0172100010122000078</t>
  </si>
  <si>
    <t>Услуги по ремонту судов и лодок (Плавательных средств)
0172100010122000079</t>
  </si>
  <si>
    <t>20.07.2022-28.07.2022</t>
  </si>
  <si>
    <t>Поставка автомобильных шин 
0172100010122000080</t>
  </si>
  <si>
    <t>Текущий ремонт газовой котельной расположенной по адресу: г. Санкт-Петербург, ш. Пулковское, д. 74, лит. Д
0172100010122000081</t>
  </si>
  <si>
    <t>0172100010122000081</t>
  </si>
  <si>
    <t xml:space="preserve">Аня
 Ю+  Ф+  Б 02.08.22  </t>
  </si>
  <si>
    <t>ДС 1 от 09.08.22</t>
  </si>
  <si>
    <t>ДП № 1 от 13.07.22 - принят 09.08.22/ 
ДП № 2 от 13.07.22 - принят 09.08.22./ Счет-фактура № 1 от 13.07.22 - отказ 09.08.22</t>
  </si>
  <si>
    <t>ДП № 104 от 21.06.22 - принят 24.06.22. Отказ по КД от 28.06.22 № К0001 к ДП 104 от 21.06.22 - принят 05.07.22/ 
ДП № 136 от 22.07.22 - принят 29.07.22/ 
ДП № 156 от 29.07.22 - принят 09.08.22</t>
  </si>
  <si>
    <t>0172100010122000070/2022 от 10.08.2022</t>
  </si>
  <si>
    <t>Публикация Ира                               ТК 1400700000520010                      ОИК ПП (126 000,00)</t>
  </si>
  <si>
    <t>АНО ДПО "НИИ МЭСИ"</t>
  </si>
  <si>
    <t>7/7/7
Отклонено: 0</t>
  </si>
  <si>
    <t>14/13/14
Отклонено: 0</t>
  </si>
  <si>
    <t>ООО "ЯРТУРБО"</t>
  </si>
  <si>
    <t>0172100010122000071/2022 от 10.08.2022</t>
  </si>
  <si>
    <t>Антидемпинг
 ОИК добросовестность</t>
  </si>
  <si>
    <t>ТК 1400700000419004/ Антидемпинг/ 
ОИК добросовестность</t>
  </si>
  <si>
    <t>1-22-00178449-0376</t>
  </si>
  <si>
    <t>14.14.30.110</t>
  </si>
  <si>
    <t>ПП от 01.12.2012 № 1240</t>
  </si>
  <si>
    <t>УИС_УИС</t>
  </si>
  <si>
    <t>ДТТО_УИС</t>
  </si>
  <si>
    <t>ООО "МЕДРЕЙС.РУ"</t>
  </si>
  <si>
    <t xml:space="preserve">Ира                          Ю  Ф+ Б  26.07.22 (Рассм./Запол. ГК Таня)   </t>
  </si>
  <si>
    <t>12.08.
Протокол от 11.08</t>
  </si>
  <si>
    <t>22.08.</t>
  </si>
  <si>
    <t>30.08.</t>
  </si>
  <si>
    <t>31.08.</t>
  </si>
  <si>
    <t>09.09.</t>
  </si>
  <si>
    <t xml:space="preserve">Аня
 Ю+  Ф+  Б 11.08.22 </t>
  </si>
  <si>
    <t xml:space="preserve">Аня
 Ю+ Ф+  Б 11.08.22 </t>
  </si>
  <si>
    <t xml:space="preserve"> Запрос RTS_req100720920 от 10.08.22 - ответ 11.08.22  (внесение изменений в извещение)/ Изменения от 11.08.22/ 
Запрос RTS_req100721610 от 12.08.22 - ответ 12.08.22 (отмена)
 Запрос RTS_req100721655 от 12.08.22 - ответ 12.08.22 (отмена)</t>
  </si>
  <si>
    <t>отмена 12.08.22</t>
  </si>
  <si>
    <t>ДП № 63 от 01.08.2022 - отработам  04.08.22</t>
  </si>
  <si>
    <t>43905242,31 по двум статьям в 2021</t>
  </si>
  <si>
    <t>21 1 7840308932 783801001 0014 001 3513 247</t>
  </si>
  <si>
    <t>№ 78130000014239  от 30.03.2021</t>
  </si>
  <si>
    <t>№ 21м/2022 от 27.07.2022</t>
  </si>
  <si>
    <t>САНКТ-ПЕТЕРБУРГСКОЕ ГОСУДАРСТВЕННОЕ БЮДЖЕТНОЕ УЧРЕЖДЕНИЕ ЗДРАВООХРАНЕНИЯ "НИКОЛАЕВСКАЯ БОЛЬНИЦА"</t>
  </si>
  <si>
    <t>№ 1280501-2022/ТКО от 27.07.2022</t>
  </si>
  <si>
    <t>7/6/7
Отклонено: 0</t>
  </si>
  <si>
    <t xml:space="preserve"> ООО "АМЕРИГОАВТО"</t>
  </si>
  <si>
    <t>ООО «ЭРС»</t>
  </si>
  <si>
    <t>исполнено 28.07.2022</t>
  </si>
  <si>
    <t>исполнено 03.08.2022</t>
  </si>
  <si>
    <t>исполнено 04.08.2022</t>
  </si>
  <si>
    <t>исполнено 10.08.2022</t>
  </si>
  <si>
    <t>Поставка лакокрасочных и аналогичных для нанесения покрытий материалов
0172100010122000082</t>
  </si>
  <si>
    <t>0172100010122000082</t>
  </si>
  <si>
    <t>ОИК добросовестность
Увеличили на 2 шт.</t>
  </si>
  <si>
    <t>23.08.</t>
  </si>
  <si>
    <t>СМП,616 не применяется</t>
  </si>
  <si>
    <t>26.08.</t>
  </si>
  <si>
    <t>11.08. Протокол рассмотрения запросов 
24.08.</t>
  </si>
  <si>
    <t>08.08. Протокол рассмотрения запросов 
18.08.</t>
  </si>
  <si>
    <t>том 34</t>
  </si>
  <si>
    <t>17.05.22-11.08.22</t>
  </si>
  <si>
    <t>133л.</t>
  </si>
  <si>
    <t>Закупка рулонного кровельного материала 0172100010122000083</t>
  </si>
  <si>
    <t>0172100010122000083</t>
  </si>
  <si>
    <t>АКЦИОНЕРНОЕ ОБЩЕСТВО "НЕВСКИЙ ЭКОЛОГИЧЕСКИЙ ОПЕРАТОР"</t>
  </si>
  <si>
    <t>том 35</t>
  </si>
  <si>
    <t>16.05.22-04.07.22</t>
  </si>
  <si>
    <t>29.08.</t>
  </si>
  <si>
    <t>06.09.</t>
  </si>
  <si>
    <t>07.09.</t>
  </si>
  <si>
    <t>02.09.</t>
  </si>
  <si>
    <t>05.09.</t>
  </si>
  <si>
    <t>Таня
 Ю+  Ф+  Б 16.08.22</t>
  </si>
  <si>
    <t>Аня
 Ю+ Ф+  Б 16.08.22</t>
  </si>
  <si>
    <t>Аня
 Ю+ Ф+ Б 17.08.22</t>
  </si>
  <si>
    <t>том 36</t>
  </si>
  <si>
    <t>17.05.22-05.08.22</t>
  </si>
  <si>
    <t>96л.</t>
  </si>
  <si>
    <t>том 38</t>
  </si>
  <si>
    <t>22.06.22-04.08.22</t>
  </si>
  <si>
    <t>ДП №  220812-02 от 12.08.2022 - принят 18.08.2022</t>
  </si>
  <si>
    <t>19.08.
Протокол от 18.08.22</t>
  </si>
  <si>
    <t>ООО «МБ ТРАКС СПБ»</t>
  </si>
  <si>
    <t>Ира
 Ю +Ф + Б  18.08.22</t>
  </si>
  <si>
    <t>Ира
 Ю + Ф +  Б 18.08.22</t>
  </si>
  <si>
    <t>0172100010122000073/2022  от 19.08.2022</t>
  </si>
  <si>
    <t>ОИК ПП
Неопределенка</t>
  </si>
  <si>
    <t>ДП № 22081701 от 17.08.2022 - принят 19.08.22</t>
  </si>
  <si>
    <t>том 40</t>
  </si>
  <si>
    <t>08.08.22-12.08.22</t>
  </si>
  <si>
    <t>89л.</t>
  </si>
  <si>
    <t>том 39</t>
  </si>
  <si>
    <t>том 37</t>
  </si>
  <si>
    <t>16.06.22-29.07.22</t>
  </si>
  <si>
    <t>26.04.22-17.06.22</t>
  </si>
  <si>
    <t>209л.</t>
  </si>
  <si>
    <t>156л.</t>
  </si>
  <si>
    <t>том33</t>
  </si>
  <si>
    <t>исполнено 16.08.2022</t>
  </si>
  <si>
    <t>ОИК добросовестность
Антидемпинг 51,00%         
запрос на увеличение</t>
  </si>
  <si>
    <t xml:space="preserve">Поставка автомобильных шин 0172100010122000084 
</t>
  </si>
  <si>
    <t xml:space="preserve">Поставка автомобильных шин 0172100010122000085 
</t>
  </si>
  <si>
    <t>0172100010122000085</t>
  </si>
  <si>
    <t>0172100010122000084</t>
  </si>
  <si>
    <t>Настя                           Ю+ Ф+              Объявлена 22.08.2022     размещение 29.08-31.08</t>
  </si>
  <si>
    <t>0172100010122000076/2022 от 22.08.22</t>
  </si>
  <si>
    <t>0172100010122000077/2022 от 22.08.22</t>
  </si>
  <si>
    <t>запрос  RTS_req100718907 от 02.08.22 - ответ от 04.08.22, Протокол разногласий от 19.08.2022 - частичное согласте от 22.08.22</t>
  </si>
  <si>
    <t>Услуги по передаче данных по проводным телекоммуникационным сетям
0172100010122000086</t>
  </si>
  <si>
    <t>01.09.</t>
  </si>
  <si>
    <t>0172100010122000086</t>
  </si>
  <si>
    <t>Услуги по гарантийному техническому обслуживанию транспортных средств
0172100010122000087</t>
  </si>
  <si>
    <t>12.09.</t>
  </si>
  <si>
    <t>0172100010122000087</t>
  </si>
  <si>
    <t>68.32.1</t>
  </si>
  <si>
    <t>1-22-00178449-0381</t>
  </si>
  <si>
    <t>Закупка труб напорных из термопласта</t>
  </si>
  <si>
    <t>22.21.29.110</t>
  </si>
  <si>
    <t>1-22-00178449-0379</t>
  </si>
  <si>
    <t>Поставка бумаги для офисной техники</t>
  </si>
  <si>
    <t>17.12.14.129</t>
  </si>
  <si>
    <t>1-22-00178449-0380</t>
  </si>
  <si>
    <t>Приобритение тренировочной кувалды</t>
  </si>
  <si>
    <t xml:space="preserve">Таня
 Ю+  Ф+  Б 22.08.  </t>
  </si>
  <si>
    <t>25.08.
Протокол от 24.08.</t>
  </si>
  <si>
    <t>0/0/0
Отклонено:0</t>
  </si>
  <si>
    <t>ОИК ПП
Антидемпинг 92,51%
ТК 1573000000116001</t>
  </si>
  <si>
    <t>13.09.</t>
  </si>
  <si>
    <t>14.09.</t>
  </si>
  <si>
    <t>ООО «АВТОЭМАЛИ 96»</t>
  </si>
  <si>
    <t xml:space="preserve">Ира
 Ю + Ф+  Б 23.08.222   </t>
  </si>
  <si>
    <t>Оказание услуг по техническому обслуживанию и ремонту основной, специальной и вспомогательной пожарной техники (транспортных средств) 0172100010122000088</t>
  </si>
  <si>
    <t>0172100010122000088</t>
  </si>
  <si>
    <t>ДП № 22082303 от 23.08.2022 - принят 25.08.2022</t>
  </si>
  <si>
    <t>запрос на увеличение на пакет - 17шт; ручки -17шт. ОИК добросовестность, ОГО ПП</t>
  </si>
  <si>
    <t xml:space="preserve">ОИК БГ
Антидемпинг </t>
  </si>
  <si>
    <t>ООО «ТехноПром»</t>
  </si>
  <si>
    <t>Настя                       Ю + Ф + Б 24.08.22</t>
  </si>
  <si>
    <t>Оказание услуги по проведению ремонта и технического обслуживания надстройки многоцелевого пожарно-спасательного автомобиля с установкой пожаротушения температурно-активированной водой АПМ-3-2/40-1,38/100-1000172100010122000089</t>
  </si>
  <si>
    <t xml:space="preserve">Ира
 Ю+ Ф+  Б 22.08.22  </t>
  </si>
  <si>
    <t>0172100010122000089</t>
  </si>
  <si>
    <t>1-22-00178449-0382</t>
  </si>
  <si>
    <t>Дополнительное профессиональное обучение 1000172100010122000090</t>
  </si>
  <si>
    <t>0172100010122000090</t>
  </si>
  <si>
    <t>запрос RTS_req100714353 14.07.22 - ответ от 15.07.22/ 
Протокол разногласий от 20.07.22 - ответ на ПР от 22.07.22 (согласие)  
ДП № 602 от 24.08.2022 - принят 26.08.2022</t>
  </si>
  <si>
    <t>22 1 7840308932 783801001 0119 000 4520 244</t>
  </si>
  <si>
    <t>22 1 7840308932 783801001 0114 000 1712 244</t>
  </si>
  <si>
    <t>22 1 7840308932 783801001 0115 000 2221 244</t>
  </si>
  <si>
    <t>0172100010122000081/2022  от 29.08.2022</t>
  </si>
  <si>
    <t>0172100010122000074/2022  от 29.08.22</t>
  </si>
  <si>
    <t>Поставка запасных частей к плавсредствам 1000172100010122000091</t>
  </si>
  <si>
    <t>Закупка принтеров взамен вышедших из строя 1000172100010122000092</t>
  </si>
  <si>
    <t xml:space="preserve">Публикация Ира                               ТК 1400700000520009 </t>
  </si>
  <si>
    <t>0172100010122000078/2022 от 29.08.22</t>
  </si>
  <si>
    <t>ОИК добросовестность
Антидемпинг 49,68%
запрос на учеличение</t>
  </si>
  <si>
    <t>СМП,126н,617</t>
  </si>
  <si>
    <t xml:space="preserve">Поставка укладки общепрофильной для оказания скорой медицинской помощи 1000172100010122000093 </t>
  </si>
  <si>
    <t>СМП,126н</t>
  </si>
  <si>
    <t>100205064122100017</t>
  </si>
  <si>
    <t>100205064122100016</t>
  </si>
  <si>
    <t>100205064122100015</t>
  </si>
  <si>
    <t>100205064122100014</t>
  </si>
  <si>
    <t>Закупка флагов</t>
  </si>
  <si>
    <t>5/3/5
Отклонено: 3</t>
  </si>
  <si>
    <t>ООО «СТРОЙТОРГ»</t>
  </si>
  <si>
    <t xml:space="preserve">5/4/5
Отклонено: 1 </t>
  </si>
  <si>
    <t>ООО «РРК-Крым»</t>
  </si>
  <si>
    <t>исплнено 24.08.2022</t>
  </si>
  <si>
    <t>исполнено 24.08.2022</t>
  </si>
  <si>
    <t>ДП № 220706-01 от 06.07.22 - принят 08.07.22/ 
ДП № 220713-01 от 13.07.22 - принят 18.07.22/ 
ДП № 36 от 26.07.22 - принят 27.07.22/
ДП № 220812-01 от 12.08.2022 - принят частично 23.08.22/
ДП № 220826-01 от 26.08.2022 - принят 31.08.22.</t>
  </si>
  <si>
    <t>ОИК добросовестность
Антидемпинг 29,50%, 
Увеличение поставляемого товара</t>
  </si>
  <si>
    <t>ОИК добросовестность
Антидемпинг 30% 
Увеличение  товара</t>
  </si>
  <si>
    <t>13/2022-м от 01.09.2022</t>
  </si>
  <si>
    <t>31.08.2022 не состоялась</t>
  </si>
  <si>
    <t>ООО "УРАЛЗАЩИТА-ЕКАТЕРИНБУРГ"</t>
  </si>
  <si>
    <t>5,снижение 5,23%</t>
  </si>
  <si>
    <t>том 42</t>
  </si>
  <si>
    <t>16.05.22-25.08.22</t>
  </si>
  <si>
    <t>94л.</t>
  </si>
  <si>
    <t>Реестровая запись ГК</t>
  </si>
  <si>
    <t>1784030893222000019</t>
  </si>
  <si>
    <t xml:space="preserve">1784030893222000020 </t>
  </si>
  <si>
    <t xml:space="preserve">1784030893222000021 </t>
  </si>
  <si>
    <t>1784030893222000017</t>
  </si>
  <si>
    <t>1784030893222000016</t>
  </si>
  <si>
    <t xml:space="preserve"> 1784030893222000015 </t>
  </si>
  <si>
    <t>1784030893222000038</t>
  </si>
  <si>
    <t>1784030893222000046</t>
  </si>
  <si>
    <t xml:space="preserve">1784030893222000040 </t>
  </si>
  <si>
    <t>1784030893222000067</t>
  </si>
  <si>
    <t>1784030893222000068</t>
  </si>
  <si>
    <t>1784030893222000069</t>
  </si>
  <si>
    <t>1784030893222000072</t>
  </si>
  <si>
    <t>1784030893222000084</t>
  </si>
  <si>
    <t xml:space="preserve">1784030893222000104 </t>
  </si>
  <si>
    <t>1784030893222000106</t>
  </si>
  <si>
    <t>1784030893222000108</t>
  </si>
  <si>
    <t xml:space="preserve">1784030893222000119 </t>
  </si>
  <si>
    <t>1784030893222000107</t>
  </si>
  <si>
    <t>1784030893222000081</t>
  </si>
  <si>
    <t>1784030893222000095</t>
  </si>
  <si>
    <t>1784030893222000007</t>
  </si>
  <si>
    <t>1784030893222000029</t>
  </si>
  <si>
    <t xml:space="preserve">1784030893222000008 </t>
  </si>
  <si>
    <t>1784030893222000092</t>
  </si>
  <si>
    <t xml:space="preserve"> 1784030893222000096</t>
  </si>
  <si>
    <t xml:space="preserve">1784030893222000011 </t>
  </si>
  <si>
    <t xml:space="preserve">1784030893222000006 </t>
  </si>
  <si>
    <t>1784030893222000033</t>
  </si>
  <si>
    <t>1784030893222000105</t>
  </si>
  <si>
    <t xml:space="preserve"> 1784030893222000036 </t>
  </si>
  <si>
    <t xml:space="preserve">1784030893222000022 </t>
  </si>
  <si>
    <t>1784030893222000023</t>
  </si>
  <si>
    <t>1784030893222000034</t>
  </si>
  <si>
    <t>1784030893222000035</t>
  </si>
  <si>
    <t>1784030893222000037</t>
  </si>
  <si>
    <t>1784030893222000012</t>
  </si>
  <si>
    <t>1784030893221000057</t>
  </si>
  <si>
    <t>1784030893221000058</t>
  </si>
  <si>
    <t>1784030893222000120</t>
  </si>
  <si>
    <t>1784030893222000013</t>
  </si>
  <si>
    <t>1784030893222000014</t>
  </si>
  <si>
    <t>1784030893222000048</t>
  </si>
  <si>
    <t>1784030893221000050</t>
  </si>
  <si>
    <t>1784030893221000051</t>
  </si>
  <si>
    <t xml:space="preserve">1784030893221000052 </t>
  </si>
  <si>
    <t>1784030893221000053</t>
  </si>
  <si>
    <t xml:space="preserve"> 1784030893221000079 </t>
  </si>
  <si>
    <t xml:space="preserve"> 1784030893222000010 </t>
  </si>
  <si>
    <t>1784030893222000025</t>
  </si>
  <si>
    <t>1784030893222000052</t>
  </si>
  <si>
    <t>1784030893222000053</t>
  </si>
  <si>
    <t>1784030893222000054</t>
  </si>
  <si>
    <t>1784030893222000055</t>
  </si>
  <si>
    <t xml:space="preserve">1784030893222000056 </t>
  </si>
  <si>
    <t xml:space="preserve">1784030893222000057 </t>
  </si>
  <si>
    <t>1784030893222000058</t>
  </si>
  <si>
    <t xml:space="preserve">1784030893222000061 </t>
  </si>
  <si>
    <t xml:space="preserve">1784030893222000062 </t>
  </si>
  <si>
    <t>1784030893222000060</t>
  </si>
  <si>
    <t>1784030893222000059</t>
  </si>
  <si>
    <t>1784030893222000063</t>
  </si>
  <si>
    <t>1784030893222000088</t>
  </si>
  <si>
    <t>1784030893222000098</t>
  </si>
  <si>
    <t xml:space="preserve">1784030893222000039 </t>
  </si>
  <si>
    <t>Подключение сети к теплоисточнику и через подключенные сети подача тепловой энергии для отопления</t>
  </si>
  <si>
    <t>№ 42 от 14.04.2022</t>
  </si>
  <si>
    <t>ОБЩЕСТВО С ОГРАНИЧЕННОЙ ОТВЕТСТВЕННОСТЬЮ "БИЗНЕСКОМПЛЕКТ"</t>
  </si>
  <si>
    <t xml:space="preserve"> 1784030893222000064</t>
  </si>
  <si>
    <t>№ 278000120329 от 11.05.2022</t>
  </si>
  <si>
    <t>Оказание услуг по подключению телефонных линий, услуг по предоставлению доступа к сети местной телефонной связи, а также предоставление местных телефонных соединений, формирование абонентской линии и подключение с ее помощью пользовательского (оконечного) оборудования (телефонный аппарат, факс, автоответчик, модем, телефонный аппарат с АОН, коммутатор и др.), оказание услуг внутризоновой телефонной связи и междугородной телефонной связи</t>
  </si>
  <si>
    <t>1784030893222000047</t>
  </si>
  <si>
    <t>№ 65094-ТСБ-01 от 21.04.2022</t>
  </si>
  <si>
    <t>1784030893222000131</t>
  </si>
  <si>
    <t xml:space="preserve">1784030893222000132 </t>
  </si>
  <si>
    <t>1784030893222000130</t>
  </si>
  <si>
    <t>№ 26м/2022 от 19.08.2022</t>
  </si>
  <si>
    <t>№ 27м/2022 от 19.08.2022</t>
  </si>
  <si>
    <t>№ 25м/2022 от 19.08.2022</t>
  </si>
  <si>
    <t>САНКТ-ПЕТЕРБУРГСКОЕ ГОСУДАРСТВЕННОЕ БЮДЖЕТНОЕ УЧРЕЖДЕНИЕ ЗДРАВООХРАНЕНИЯ "ГОРОДСКАЯ АЛЕКСАНДРОВСКАЯ БОЛЬНИЦА"</t>
  </si>
  <si>
    <t>САНКТ-ПЕТЕРБУРГСКОЕ ГОСУДАРСТВЕННОЕ БЮДЖЕТНОЕ УЧРЕЖДЕНИЕ ЗДРАВООХРАНЕНИЯ "ГОРОДСКОЙ ПЕРИНАТАЛЬНЫЙ ЦЕНТР № 1"</t>
  </si>
  <si>
    <t>САНКТ-ПЕТЕРБУРГСКОЕ ГОСУДАРСТВЕННОЕ БЮДЖЕТНОЕ УЧРЕЖДЕНИЕ ЗДРАВООХРАНЕНИЯ "ГОРОДСКАЯ БОЛЬНИЦА № 33"</t>
  </si>
  <si>
    <t>1784030893222000135</t>
  </si>
  <si>
    <t>№ 22м/2022 от 18.08.2022</t>
  </si>
  <si>
    <t xml:space="preserve"> 1784030893222000139</t>
  </si>
  <si>
    <t>№ 28м/2022 от 25.08.2022</t>
  </si>
  <si>
    <t>12/2022-м от 02.09.2022</t>
  </si>
  <si>
    <t>16.09.</t>
  </si>
  <si>
    <t>15.09.</t>
  </si>
  <si>
    <t>Закрытые ГК</t>
  </si>
  <si>
    <t>№ 31м/2022 от 30.08.2022</t>
  </si>
  <si>
    <t>САНКТ-ПЕТЕРБУРГСКОЕ ГОСУДАРСТВЕННОЕ БЮДЖЕТНОЕ УЧРЕЖДЕНИЕ ЗДРАВООХРАНЕНИЯ "ГОРОДСКАЯ ПОКРОВСКАЯ БОЛЬНИЦА"</t>
  </si>
  <si>
    <t xml:space="preserve"> 1784030893222000145 </t>
  </si>
  <si>
    <t xml:space="preserve">Услуги по межеванию и постановке на государственный кадастровый учет земельного участка, местоположение: Российская Федерация, Санкт-Петербург,
 г. Сестрорецк, ул. Транспортная, д. 1, литера Б 1000172100010122000094 
</t>
  </si>
  <si>
    <t>1-22-00178449-0383</t>
  </si>
  <si>
    <t>Настя                       Ю+Ф+Б 29.08.2022</t>
  </si>
  <si>
    <t>Запрос RTS_req100726722 от 30.08. - ответ 31.08.2022</t>
  </si>
  <si>
    <t>0172100010122000082/2022 от 05.09.2022</t>
  </si>
  <si>
    <t>Запрос RTS_req100710602 от 29.06.22 - ответ от 29.06.22/           
ДП № 1 от 30.08.2022 - принят 05.09.22</t>
  </si>
  <si>
    <t xml:space="preserve">Запрос RTS_req100728858 от 02.09.22 - ответ 05.09.2022                                   </t>
  </si>
  <si>
    <t>29.31.23.120</t>
  </si>
  <si>
    <t>Поставка жидкости стеклоомывателя</t>
  </si>
  <si>
    <t>Услуги по ремонту судов и лодок (Плавательных средств)
0172100010122000095</t>
  </si>
  <si>
    <t>05.09</t>
  </si>
  <si>
    <t xml:space="preserve">Таня
 Ю+  Ф+  Б 01.09.222 </t>
  </si>
  <si>
    <t>22.09.</t>
  </si>
  <si>
    <t>23.09.</t>
  </si>
  <si>
    <t xml:space="preserve">Услуги по ремонту и техническому обслуживанию судов и лодок
</t>
  </si>
  <si>
    <t>0172100010122000095</t>
  </si>
  <si>
    <t>2/1/2
Отклонено:0</t>
  </si>
  <si>
    <t>ООО «Аква-ПиРо-Альянс»</t>
  </si>
  <si>
    <t>8/2022-м от 15.06.2022</t>
  </si>
  <si>
    <t>СПБГУ</t>
  </si>
  <si>
    <t>не ЕАТ</t>
  </si>
  <si>
    <t>09.06.2022 не состоялась</t>
  </si>
  <si>
    <t xml:space="preserve">12/12/12
Отклонено:0 </t>
  </si>
  <si>
    <t>0172100010122000083/2022 от 06.09.2022</t>
  </si>
  <si>
    <t xml:space="preserve">ДП № 1 от 29.08.2022 - принят 06.09.22 </t>
  </si>
  <si>
    <t>Публикация Ира ОИК, ОГО БГ</t>
  </si>
  <si>
    <t>ИП Дроздов И.Н.</t>
  </si>
  <si>
    <t>ООО «Северспецтех»</t>
  </si>
  <si>
    <t>3/3/2
Отклонено:1</t>
  </si>
  <si>
    <t>исполнено 31.08.2022</t>
  </si>
  <si>
    <t>исполнено 30.08.2022</t>
  </si>
  <si>
    <t>Ира                                   Ю+ Ф+ Б 01.09.2022</t>
  </si>
  <si>
    <t>Поставка труб напорных из термопласта 0172100010122000096</t>
  </si>
  <si>
    <t>0172100010122000096</t>
  </si>
  <si>
    <t>том 44</t>
  </si>
  <si>
    <t>04.04.22-18.07.22</t>
  </si>
  <si>
    <t>86л.</t>
  </si>
  <si>
    <t>том 45</t>
  </si>
  <si>
    <t>28.06.22 – 31.08.22</t>
  </si>
  <si>
    <t>107л.</t>
  </si>
  <si>
    <t>1/0/1
Отклонено: 1</t>
  </si>
  <si>
    <t>ОИК добросовестность
Публикация Ира          
Антидемпинг 26%            
увеличение товара</t>
  </si>
  <si>
    <t>исполнено 05.09.2022</t>
  </si>
  <si>
    <t>100205064122100018</t>
  </si>
  <si>
    <t xml:space="preserve">08.09.22 разместили
Таня 
Ю Ф+ </t>
  </si>
  <si>
    <t xml:space="preserve">Настя                           
Ю+ Ф+              
Объявлена 19.08.2022 </t>
  </si>
  <si>
    <t>том 43</t>
  </si>
  <si>
    <t>11.07.22-25.08.22</t>
  </si>
  <si>
    <t>136л.</t>
  </si>
  <si>
    <t>том 46</t>
  </si>
  <si>
    <t>19.07.22-24.08.22</t>
  </si>
  <si>
    <t>том 47</t>
  </si>
  <si>
    <t>16.05.22-07.09.22</t>
  </si>
  <si>
    <t>145л.</t>
  </si>
  <si>
    <t>том 48</t>
  </si>
  <si>
    <t>25.07.22-07.09.22</t>
  </si>
  <si>
    <t>64л.</t>
  </si>
  <si>
    <t>Сумма</t>
  </si>
  <si>
    <t>С кем заключен</t>
  </si>
  <si>
    <t>Номер контракта</t>
  </si>
  <si>
    <t>1к/2022</t>
  </si>
  <si>
    <t>2к/2022</t>
  </si>
  <si>
    <t>3к/2022</t>
  </si>
  <si>
    <t>ООО "Альянс Групп+"</t>
  </si>
  <si>
    <t>"Блансодержатель коммунальных сетей, БКС"</t>
  </si>
  <si>
    <t>АО "Орден Октябрьской Революции, Орден Трудового Красного Знамени "Первая Образцовая ипография"</t>
  </si>
  <si>
    <t>114-РДЖВ</t>
  </si>
  <si>
    <t>ОАО "РЖД"</t>
  </si>
  <si>
    <t>ООО ""Дубль-2"</t>
  </si>
  <si>
    <t>АО "Доринда"</t>
  </si>
  <si>
    <t>1/1.</t>
  </si>
  <si>
    <t>ООО "Воздушные Ворота Северной Столицы"</t>
  </si>
  <si>
    <t>07/231</t>
  </si>
  <si>
    <t>ООО "Жилкомсервис №2 Адмиралтейского района"</t>
  </si>
  <si>
    <t>СПб ГКУ "ГМЦ"</t>
  </si>
  <si>
    <t>СПб ГКУ ДПО "УМЦ ГО и ЧС"</t>
  </si>
  <si>
    <t>ИТОГО:</t>
  </si>
  <si>
    <t>ООО "ЭМЕРМЕД"</t>
  </si>
  <si>
    <t xml:space="preserve">4/4/4
Отклонено:0 </t>
  </si>
  <si>
    <t xml:space="preserve"> Услуги по ремонту и техническому обслуживанию судов и лодок</t>
  </si>
  <si>
    <t>27.20.21.000</t>
  </si>
  <si>
    <t>12.09.
Протокол от 09.09.22</t>
  </si>
  <si>
    <t>27.09.</t>
  </si>
  <si>
    <t>0172100010122000084/2022 от 12.09.2022</t>
  </si>
  <si>
    <t>0172100010122000085/2022 от 12.09.2022</t>
  </si>
  <si>
    <t>ОИК добросовестность
Публикация Ира         
Антидемпинг 30,50% увеличение товара</t>
  </si>
  <si>
    <t>1-22-00178449-0385</t>
  </si>
  <si>
    <t>1-22-00178449-0386</t>
  </si>
  <si>
    <t>1-22-00178449-0387</t>
  </si>
  <si>
    <t>1-22-00178449-0388</t>
  </si>
  <si>
    <t>1-22-00178449-0389</t>
  </si>
  <si>
    <t>22 1 7840308932 783801001 0122 000 4520 244</t>
  </si>
  <si>
    <t>22 1 7840308932 783801001 0123 000 3315 244</t>
  </si>
  <si>
    <t>22 1 7840308932 783801001 0121 000 3312 244</t>
  </si>
  <si>
    <t>22 1 7840308932 783801001 0120 000 2932 244</t>
  </si>
  <si>
    <t>22 1 7840308932 783801001 0124 000 2720 244</t>
  </si>
  <si>
    <r>
      <rPr>
        <strike/>
        <sz val="9"/>
        <rFont val="Times New Roman"/>
        <family val="1"/>
        <charset val="204"/>
      </rPr>
      <t>65.12.33.000</t>
    </r>
    <r>
      <rPr>
        <sz val="9"/>
        <rFont val="Times New Roman"/>
        <family val="1"/>
        <charset val="204"/>
      </rPr>
      <t xml:space="preserve"> исправили на 65.12.32.000 </t>
    </r>
  </si>
  <si>
    <t>Оказание услуг по ремонту печатной техники</t>
  </si>
  <si>
    <t>29.08. Протокол рассмотрения запросов 
09.09.</t>
  </si>
  <si>
    <t>01.09. Протокол рассмотрения запросов 
13.09.</t>
  </si>
  <si>
    <t>12.09. Протокол рассмотрения запросов 
22.09.</t>
  </si>
  <si>
    <t xml:space="preserve">0172100010122000086/2022 от 13.09.2022 </t>
  </si>
  <si>
    <t>ТК 1400700000520010           ОИК ПП (2 683,91)</t>
  </si>
  <si>
    <t>Публикация Ира                      ТК 1400700000520010             ОИК ПП (93 530,00) ОГО ПП (47 000,00)</t>
  </si>
  <si>
    <t>исполнено  09.09.2022</t>
  </si>
  <si>
    <t>ДП № 480 от 26.08.2022 -отказ 05.09.22                                         ДП  Документ о приемке № 480 от 26.08.2022 Исправление № 1 от 08.09.2022 - принят 13.09.22</t>
  </si>
  <si>
    <t>том 49</t>
  </si>
  <si>
    <t>22.06.22-12.09.22</t>
  </si>
  <si>
    <t>93л.</t>
  </si>
  <si>
    <t>№ 30м/2022 от 29.08.2022</t>
  </si>
  <si>
    <t xml:space="preserve"> 1784030893222000142</t>
  </si>
  <si>
    <t>1784030893222000149</t>
  </si>
  <si>
    <t xml:space="preserve">1784030893222000148 </t>
  </si>
  <si>
    <t xml:space="preserve"> 1784030893222000147</t>
  </si>
  <si>
    <t xml:space="preserve">1784030893222000146 </t>
  </si>
  <si>
    <t>1784030893222000143</t>
  </si>
  <si>
    <t>исполнено 13.09.2022</t>
  </si>
  <si>
    <t>№ 32м/2022 от 29.08.2022</t>
  </si>
  <si>
    <t>№ 9/2022 от 15.04.2022</t>
  </si>
  <si>
    <t>№ 10м/2022 от 20.04.2022</t>
  </si>
  <si>
    <t>№ 8м/2022 от 13.04.2022</t>
  </si>
  <si>
    <t>ВМА</t>
  </si>
  <si>
    <t>№ 29м/2022 от 29.08.2022</t>
  </si>
  <si>
    <t>№ 33м/2022 от 01.09.2022</t>
  </si>
  <si>
    <t>№ 34м/2022 от 01.09.2022</t>
  </si>
  <si>
    <t>САНКТ-ПЕТЕРБУРГСКОЕ ГОСУДАРСТВЕННОЕ БЮДЖЕТНОЕ УЧРЕЖДЕНИЕ ЗДРАВООХРАНЕНИЯ "ГОРОДСКАЯ ПОЛИКЛИНИКА №77 НЕВСКОГО РАЙОНА"</t>
  </si>
  <si>
    <t>САНКТ-ПЕТЕРБУРГСКОЕ ГОСУДАРСТВЕННОЕ БЮДЖЕТНОЕ УЧРЕЖДЕНИЕ ЗДРАВООХРАНЕНИЯ "ЖЕНСКАЯ КОНСУЛЬТАЦИЯ №44" ПУШКИНСКОГО РАЙОНА</t>
  </si>
  <si>
    <t>№ 35м/2022 от 01.09.2022</t>
  </si>
  <si>
    <t xml:space="preserve">1784030893222000139 </t>
  </si>
  <si>
    <t>САНКТ-ПЕТЕРБУРГСКОЕ ГОСУДАРСТВЕННОЕ БЮДЖЕТНОЕ УЧРЕЖДЕНИЕ ЗДРАВООХРАНЕНИЯ "ГОРОДСКАЯ ПОЛИКЛИНИКА № 71"</t>
  </si>
  <si>
    <t>том 50</t>
  </si>
  <si>
    <t>08.07.22-02.09.22</t>
  </si>
  <si>
    <t>125л.</t>
  </si>
  <si>
    <t>№ 23м/2022 от 18.08.2022</t>
  </si>
  <si>
    <t xml:space="preserve">1784030893222000128 </t>
  </si>
  <si>
    <t>САНКТ-ПЕТЕРБУРГСКОЕ ГОСУДАРСТВЕННОЕ БЮДЖЕТНОЕ УЧРЕЖДЕНИЕ ЗДРАВООХРАНЕНИЯ "ГОРОДСКАЯ БОЛЬНИЦА № 14"</t>
  </si>
  <si>
    <t>№ 24м/2022 от 19.08.2022</t>
  </si>
  <si>
    <t>1784030893222000129</t>
  </si>
  <si>
    <t>4/3/4
Отклонено: 0</t>
  </si>
  <si>
    <t>ООО «Сантехресурс»</t>
  </si>
  <si>
    <t>Таня
Ф Ю
Отправлено на согласование 15.09.2022
(31.08.2022 закупка не состоялась, повторное размещение)</t>
  </si>
  <si>
    <t xml:space="preserve">Обновление программного обеспечения «Гранд-смета» </t>
  </si>
  <si>
    <t>Антидемпинг 45,29%              Запрос на увеличение             ОИК добросовестность</t>
  </si>
  <si>
    <t>№2121177300082000000000000/34520121/045144/1 от 30.12.2021 (соглашение о расторжении от 27.05.2022)</t>
  </si>
  <si>
    <t>ГОЗ(ГК на 7 846 200,00 исполнили на 6190610,69)</t>
  </si>
  <si>
    <t>№2222177300012000000000000/34520122/014435/2 от 11.04.2022 (Дополнительное соглашение к контракту № б/н от 08.09.2022)</t>
  </si>
  <si>
    <t>22 17840308932783801001 0000 002 1920 221</t>
  </si>
  <si>
    <r>
      <t xml:space="preserve">Поставка моторного топлива
(Поставка бензина автомобильного (бензин АИ-92, бензин АИ-95 и дизельное топливо) в рамках </t>
    </r>
    <r>
      <rPr>
        <sz val="12"/>
        <color rgb="FFFF0000"/>
        <rFont val="Times New Roman"/>
        <family val="1"/>
        <charset val="204"/>
      </rPr>
      <t>ГОЗ</t>
    </r>
    <r>
      <rPr>
        <sz val="12"/>
        <rFont val="Times New Roman"/>
        <family val="1"/>
        <charset val="204"/>
      </rPr>
      <t>)</t>
    </r>
  </si>
  <si>
    <t>№ 2В/2021 от 26.03.2021</t>
  </si>
  <si>
    <r>
      <t>20221/</t>
    </r>
    <r>
      <rPr>
        <sz val="12"/>
        <color rgb="FFFF0000"/>
        <rFont val="Times New Roman"/>
        <family val="1"/>
        <charset val="204"/>
      </rPr>
      <t>2022</t>
    </r>
  </si>
  <si>
    <r>
      <t>2021/</t>
    </r>
    <r>
      <rPr>
        <sz val="12"/>
        <color rgb="FFFF0000"/>
        <rFont val="Times New Roman"/>
        <family val="1"/>
        <charset val="204"/>
      </rPr>
      <t>2022</t>
    </r>
  </si>
  <si>
    <t xml:space="preserve"> 1784030893221000029</t>
  </si>
  <si>
    <t>АКЦИОНЕРНОЕ ОБЩЕСТВО "ЭВРИКА"</t>
  </si>
  <si>
    <t>№ 78-Т-5854/к от 26.03.2021, 
№ 78-Т-0841/к от 26.03.2021</t>
  </si>
  <si>
    <t xml:space="preserve">1784030893221000025
1784030893221000030
</t>
  </si>
  <si>
    <t>ОБЩЕСТВО С ОГРАНИЧЕННОЙ ОТВЕТСТВЕННОСТЬЮ "ГАЗПРОМ МЕЖРЕГИОНГАЗ САНКТ-ПЕТЕРБУРГ"</t>
  </si>
  <si>
    <t xml:space="preserve">45 693,27 2021 г  0310 1020190049 247
27 778,02 2021 г 0310 1020192501 247
46 179,33 2022 г 0310 1020190049 247
46 179,33 2023 г 0310 1020190049 247
</t>
  </si>
  <si>
    <t xml:space="preserve">1 200 016,72 2021 г 0310 1020190049 247
689 699,26 2021 г 0310 1020192501 247
1 212 781,71 2022 г 310 1020190049 247
1 212 781,71 2023 г 310 1020190049 247
</t>
  </si>
  <si>
    <t xml:space="preserve">868 384,28 2021 г 0310 1020190049 247
252 867,96 2021 г 0310 1020192501 247
859 048,08 2022 г 0310 1020190049 247
886 054,72 2023 г 0310 1020190049 247
</t>
  </si>
  <si>
    <t>7 666,58 2021 г 0310 1020190049 247
9 320,30 2021 г 0310 1020192501 247
7 613,96 20 22 г 0310 1020190049 247
7 809,05 2023 г 0310 1020190049 247</t>
  </si>
  <si>
    <t xml:space="preserve">891 576,00 2021 г 0310 1020190049 247
65 899,40 2021 г 0310 1020190049 244
343 775,95 2021 г 0310 1020192501 247
901 060,00 2022 г 0310 1020190049 247
161 758,00 2022 г 0310 1020190049 244
901 060,00 2023 г 0310 1020190049 247
174 716,00 2023 г 0310 1020190049 244
</t>
  </si>
  <si>
    <t>ГУП "ТЭК САНКТ-ПЕТЕРБУРГА"</t>
  </si>
  <si>
    <t>АО АКЦИОНЕРНОЕ ОБЩЕСТВО "НПП "СИГНАЛ"</t>
  </si>
  <si>
    <t>ПУБЛИЧНОЕ АКЦИОНЕРНОЕ ОБЩЕСТВО "ТГК №1"</t>
  </si>
  <si>
    <t>ГОСУДАРСТВЕННОЕ УНИТАРНОЕ ПРЕДПРИЯТИЕ "ТЭК САНКТ-ПЕТЕРБУРГА"</t>
  </si>
  <si>
    <t>=Ед.пост.!</t>
  </si>
  <si>
    <t>15/2022-м от 15.09.2022</t>
  </si>
  <si>
    <t>0172100010122000075/2022 от 24.08.22</t>
  </si>
  <si>
    <t xml:space="preserve">Не закантрактованно </t>
  </si>
  <si>
    <t>ООО "С-Форт"</t>
  </si>
  <si>
    <t>4 (снижение 4%)</t>
  </si>
  <si>
    <t>10.10.</t>
  </si>
  <si>
    <t>07.10.</t>
  </si>
  <si>
    <t>0172100010122000090/2022  от 19.09.2022</t>
  </si>
  <si>
    <t>0172100010122000091/2022  от 19.09.2022</t>
  </si>
  <si>
    <t>0172100010122000089/2022 от 19.09.2022</t>
  </si>
  <si>
    <t>Публикация Ира                      
ТК 1573000000116001 Антидемпинг 93,51%                  
ОИК добросовестность+ПП (1 508,94)</t>
  </si>
  <si>
    <t>100205064122100021</t>
  </si>
  <si>
    <t>26.20.18.000</t>
  </si>
  <si>
    <t>Закупка печатной техники взамен вышедшией из строя</t>
  </si>
  <si>
    <t>1-22-00178449-0390</t>
  </si>
  <si>
    <t>22 1 7840308932 783801001 0125 000 3230 244</t>
  </si>
  <si>
    <t>32.30.15.299</t>
  </si>
  <si>
    <t>ДП № 22090603 от 06.09.2022 Исправление № 1 от 13.09.2022 - мотивированный отказ 15.09.22;                                                        ДП № 22090603 от 06.09.2022 Исправление № 2 от 15.09.2022 - принят 20.09.2022</t>
  </si>
  <si>
    <t>Запрос RTS_req100722794 от 18.08.22 - ответ 18.08.22;                   ДП № 22106-22 от 12.09.2022 - принят 20.09.2022</t>
  </si>
  <si>
    <t>0172100010122000087/2022 от 20.09.2022</t>
  </si>
  <si>
    <t>ИП Соболев Р.В.</t>
  </si>
  <si>
    <t>Настя                             
Ю+  Ф+                      
Размещена 20.09.2022</t>
  </si>
  <si>
    <t>4 (снижение 18,92%)</t>
  </si>
  <si>
    <t>0172100010122000093/2022 от 20.09.2022</t>
  </si>
  <si>
    <t>06.10.</t>
  </si>
  <si>
    <t>СМП, 126н, 878 не применяется</t>
  </si>
  <si>
    <t>Настя                                   Ю+  Ф+ Б 21.09.2022</t>
  </si>
  <si>
    <t>Ира                                   Ю + Ф  Б 21.09.2022</t>
  </si>
  <si>
    <t>Ира                                   Ю+ Ф+Б 21.09.2022</t>
  </si>
  <si>
    <t>Таня
 Ю+ Ф  Б  21.09.2022</t>
  </si>
  <si>
    <t>Формула цены и Max значение Отправлено на печать 21.09.2022</t>
  </si>
  <si>
    <t>исполнено 19.09.2022</t>
  </si>
  <si>
    <t>26.09.</t>
  </si>
  <si>
    <t>04.10.</t>
  </si>
  <si>
    <t>05.10.</t>
  </si>
  <si>
    <t>ОИК добросовестность и ПП   (6 979,50) ОГО ПП (4 230,00)</t>
  </si>
  <si>
    <t xml:space="preserve">Таня
 Ю+  Ф+  Б 23.08.222 </t>
  </si>
  <si>
    <t>Обслуживание газовой котельной</t>
  </si>
  <si>
    <t>Обслуживание газового котельного оборудования</t>
  </si>
  <si>
    <t>Отправлена на печать
ТУК 1400700000520009</t>
  </si>
  <si>
    <t>16/2022-м от 23.09.2022</t>
  </si>
  <si>
    <t>Настя                                   Ю+ Ф+ Б 22.09.2022</t>
  </si>
  <si>
    <t>Ира                                   Ю+Ф +Б 23.09.2022</t>
  </si>
  <si>
    <t>СМП, пп 616(не применяется)</t>
  </si>
  <si>
    <t xml:space="preserve">Таня
 Ю+  Ф+  Б  </t>
  </si>
  <si>
    <t>Поставка наградной (сувенирной) продукции для соревнований и смотров-конкурсов</t>
  </si>
  <si>
    <t>0172100010122000088/2022 от 26.09.2022</t>
  </si>
  <si>
    <t>32.13.10.120</t>
  </si>
  <si>
    <t>13.92.29.190</t>
  </si>
  <si>
    <t>32.99.21.110</t>
  </si>
  <si>
    <t>23.41.12.110</t>
  </si>
  <si>
    <t>1-22-00178449-0391</t>
  </si>
  <si>
    <t>1-22-00178449-0392</t>
  </si>
  <si>
    <t>1-22-00178449-0393</t>
  </si>
  <si>
    <t>1-22-00178449-0394</t>
  </si>
  <si>
    <t>1-22-00178449-0384</t>
  </si>
  <si>
    <t>1-22-00178449-0395</t>
  </si>
  <si>
    <t>1-22-00178449-0396</t>
  </si>
  <si>
    <t>22 1 7840308932 783801001 ____ 000 4322 244</t>
  </si>
  <si>
    <t>2022
ГК на 3 года</t>
  </si>
  <si>
    <t>2022               
ГК на 3 года</t>
  </si>
  <si>
    <t>Закупка покрытия напольного ламинированного (ламинат)</t>
  </si>
  <si>
    <t>1-22-00178449-0398</t>
  </si>
  <si>
    <t>22.23.15.000</t>
  </si>
  <si>
    <t>Возмещение коммунальных расходов
(оплата исполнительного листа)</t>
  </si>
  <si>
    <t>1-22-00178449-0399</t>
  </si>
  <si>
    <t>0172100010122000060</t>
  </si>
  <si>
    <t>Публикация Ира</t>
  </si>
  <si>
    <t>Поставка запасных частей к транспортным средствам 0172100010122000097</t>
  </si>
  <si>
    <t>Поставка запасных частей к транспортным средствам 0172100010122000098</t>
  </si>
  <si>
    <t>ДП № 1, от 01.09.2022 - приянт 23.09.22                                        ДП № 1, от 01.09.2022 Исправление № 1 от 23.09.2022 - отработка 17.10.2022</t>
  </si>
  <si>
    <t>Ира                                   Ю+Ф+Б 26.09.2022</t>
  </si>
  <si>
    <t xml:space="preserve">Аня
 Ю+Ф+Б 26.09.2022 </t>
  </si>
  <si>
    <t>Ира                                   Ю+ Ф+ Б 26.09.2022</t>
  </si>
  <si>
    <t>30.09.</t>
  </si>
  <si>
    <t>11.10.</t>
  </si>
  <si>
    <t xml:space="preserve">Ира                                   Ю+ Ф+Б 26.09.2022 </t>
  </si>
  <si>
    <t>исполнено 23.09.2022</t>
  </si>
  <si>
    <t>СМП,
616 не применяем</t>
  </si>
  <si>
    <t>Поставка дизельного топлива
0172100010122000100</t>
  </si>
  <si>
    <t>Поставка бумаги для офисной техники
0172100010122000099</t>
  </si>
  <si>
    <t>0172100010122000100</t>
  </si>
  <si>
    <t>0172100010122000099</t>
  </si>
  <si>
    <t>0172100010122000097</t>
  </si>
  <si>
    <t>0172100010122000098</t>
  </si>
  <si>
    <t>Аня
 Ю+  Ф + Б 23.09.2022</t>
  </si>
  <si>
    <t>22 1 7840308932 783801001 0132 000 2223 244</t>
  </si>
  <si>
    <t>22 1 7840308932 783801001 0131 000 3213 244</t>
  </si>
  <si>
    <t>22 1 7840308932 783801001 0130 000 1392 244</t>
  </si>
  <si>
    <t>22 1 7840308932 783801001 0129 000 3299 244</t>
  </si>
  <si>
    <t>22 1 7840308932 783801001 0128 000 2341 244</t>
  </si>
  <si>
    <t>22 1 7840308932 783801001 0127 000 4322 244</t>
  </si>
  <si>
    <t>22 1 7840308932 783801001 0126 000 4322 244</t>
  </si>
  <si>
    <t>Услуги по ремонту и техническому обслуживанию компрессорного оборудования 0172100010122000101</t>
  </si>
  <si>
    <t>0172100010122000101</t>
  </si>
  <si>
    <t>Поставка автомобильных шин 0172100010122000103</t>
  </si>
  <si>
    <t>Ира                                   Ю+ Ф+ Б 23.09.2022</t>
  </si>
  <si>
    <t>Таня
 Ю+ Ф+ Б 23.09.2022</t>
  </si>
  <si>
    <t xml:space="preserve">ТК 1400700000520009 </t>
  </si>
  <si>
    <t>Закупка многофункциональных устройств взамен вышедших из строя 
0172100010122000105</t>
  </si>
  <si>
    <t>Услуги по ремонту печатной техники
0172100010122000106</t>
  </si>
  <si>
    <t>Таня
Ю+ Ф+ Б 15.09.2022</t>
  </si>
  <si>
    <t>0172100010122000105</t>
  </si>
  <si>
    <t>0172100010122000104</t>
  </si>
  <si>
    <t>0172100010122000106</t>
  </si>
  <si>
    <t xml:space="preserve">Поставка тренировочной кувалды                        
0172100010122000102 </t>
  </si>
  <si>
    <t xml:space="preserve">0172100010122000102 </t>
  </si>
  <si>
    <t>0172100010122000103</t>
  </si>
  <si>
    <t>Настя                                 Ю+ Ф+ Б 27.09.2022</t>
  </si>
  <si>
    <t xml:space="preserve">Таня
 Ю+ Ф+ Б 27.09.2022  </t>
  </si>
  <si>
    <t xml:space="preserve">Таня
 Ю+ Ф+ Б27.09.2022  </t>
  </si>
  <si>
    <t xml:space="preserve">Таня
 Ю+ Ф+ Б 27.09.2022 </t>
  </si>
  <si>
    <t>ДП № 62 от 06.06.22 - принят 08.06.22/ 
ДП № 63 от 07.06.2022 - отказ 24.06.22 / 
ДП № 67 от 21.06.22 - принят 24.06.22/ 
ДП № 68 от 04.07.22 - принят 20.07.22/
ДП № 69 от 11.07.22 - отказ 08.08.22/ 
ДП № 87 от 03.08.22 - отказ 18.08.22/
ДП № 92 от 17.08.2022- отказ 19.08.22/
ДП № 93 от 23.08.2022 - принят 25.08.22/                                       ДП № 95 от 08.09.2022 - мотивированный отказ 15.09.22/              ДП № 95 от 08.09.2022 Исправление № 1 от 16.09.2022 - подписан 27.09.22</t>
  </si>
  <si>
    <t>Объявлена 28.09.2022</t>
  </si>
  <si>
    <t>100205064122100024</t>
  </si>
  <si>
    <t>100205064122100023</t>
  </si>
  <si>
    <t>100205064122100022</t>
  </si>
  <si>
    <t>21.10.</t>
  </si>
  <si>
    <t>26.10.</t>
  </si>
  <si>
    <t>24.10.</t>
  </si>
  <si>
    <t>20.10.</t>
  </si>
  <si>
    <t>14/2022-м от 06.09.2022</t>
  </si>
  <si>
    <t>5 (снижение 19.46%)</t>
  </si>
  <si>
    <t>Объявлена 28.09.2022 - не состоялась</t>
  </si>
  <si>
    <t xml:space="preserve">Таня
 Ю+  Ф+Б28.09.2022 </t>
  </si>
  <si>
    <t xml:space="preserve">Публикация Ира             Антидемпинг 64% ОИК добросовестность и                       ПП (9 210,67)          </t>
  </si>
  <si>
    <t>03.10</t>
  </si>
  <si>
    <t>12.10.</t>
  </si>
  <si>
    <t>ТУК 1400700000520003 не применяются т.к. у нас кап. Ремонт, а не стройка Отправлено в ФЭУ 28.09.22</t>
  </si>
  <si>
    <t>0172100010122000096/2022 от 28.09.2022</t>
  </si>
  <si>
    <t xml:space="preserve">Аня
 Ю+Ф+Б 28.09.202  </t>
  </si>
  <si>
    <t>1-22-00178449-0406</t>
  </si>
  <si>
    <t>1-22-00178449-0404</t>
  </si>
  <si>
    <t>1-22-00178449-0409</t>
  </si>
  <si>
    <t>1-22-00178449-0407</t>
  </si>
  <si>
    <t xml:space="preserve">Поставка комплектов индивидуальных медицинских гражданской защиты </t>
  </si>
  <si>
    <t>1-22-00178449-0400</t>
  </si>
  <si>
    <t>13.10.</t>
  </si>
  <si>
    <t>14.10.</t>
  </si>
  <si>
    <t>17.10.</t>
  </si>
  <si>
    <t xml:space="preserve">22 1 7840308932 783801001 0134 000 5629 244 </t>
  </si>
  <si>
    <t>22 1 7840308932 783801001 0133 000 2120 244</t>
  </si>
  <si>
    <t>09.09.202</t>
  </si>
  <si>
    <t>18/2022-м от 29.09.2022</t>
  </si>
  <si>
    <t>ООО "Гортехинвентаризация"</t>
  </si>
  <si>
    <t>Сумма в ГК на 2021 г</t>
  </si>
  <si>
    <t>Сумма в ГК на 2022 г</t>
  </si>
  <si>
    <t>Сумма в ГК на 2023 г</t>
  </si>
  <si>
    <t>Сумма в ГК на 2024 г</t>
  </si>
  <si>
    <t>Настя                                   Ю+  Ф+ Б 28.09.2022</t>
  </si>
  <si>
    <t>ОИК ПП
ТК 1400700000520010 ОГО ПП (26 831,98)</t>
  </si>
  <si>
    <t>Ира                                   Ю + Ф+Б 28.09.2022</t>
  </si>
  <si>
    <t>Ира                                   Ю+Ф+ Б29.09.2022</t>
  </si>
  <si>
    <t xml:space="preserve">Ира                                   Ю+  Ф  Б 29.09.2022 </t>
  </si>
  <si>
    <t>27.09., изм. от 29.09.</t>
  </si>
  <si>
    <t>Запрос от 29.09.2022 RTS_req100735226- ответ 29.09.2022 (согласие); Внесение изменений от 29.09.20222</t>
  </si>
  <si>
    <t>Поставка запасных частей к транспортным средствам 0172100010122000107</t>
  </si>
  <si>
    <t>Поставка запасных частей к плавсредствам 0172100010122000108</t>
  </si>
  <si>
    <t>Поставка аккумуляторов к транспортным средствам 
0172100010122000109</t>
  </si>
  <si>
    <t>0172100010122000108</t>
  </si>
  <si>
    <t xml:space="preserve">Услуги по ремонту судов и лодок (плавательных средств) 0172100010122000110
</t>
  </si>
  <si>
    <t>ТК 1400700000520010           ОИК НГ ДС № 1 от 30.09.2022 (исправление тех. Ошибки)</t>
  </si>
  <si>
    <t>№ 278000254120 от 29.09.2022</t>
  </si>
  <si>
    <t xml:space="preserve"> ПАО "РОСТЕЛЕКОМ"</t>
  </si>
  <si>
    <t>17840308932 22 000160</t>
  </si>
  <si>
    <t>ПУБЛИЧНОЕ АКЦИОНЕРНОЕ ОБЩЕСТВО "ТЕРРИТОРИАЛЬНАЯ ГЕНЕРИРУЮЩАЯ КОМПАНИЯ №1"</t>
  </si>
  <si>
    <t>№ 5000129 от 23.09.2022</t>
  </si>
  <si>
    <t>№  2В/2021 от 26.03.2021</t>
  </si>
  <si>
    <t xml:space="preserve">Настя
Ю+ Ф+ Б 27.09.2022  </t>
  </si>
  <si>
    <t>0172100010122000109</t>
  </si>
  <si>
    <t>0172100010122000107</t>
  </si>
  <si>
    <t>0172100010122000009</t>
  </si>
  <si>
    <t>0172100010122000091</t>
  </si>
  <si>
    <t>0172100010122000093</t>
  </si>
  <si>
    <t>0172100010122000094</t>
  </si>
  <si>
    <t>том 51</t>
  </si>
  <si>
    <t>29.07.2022- 20.09.2022</t>
  </si>
  <si>
    <t>142 л.</t>
  </si>
  <si>
    <t>58 л.</t>
  </si>
  <si>
    <t>Оказание услуг по обучению охране труда 
0172100010122000111</t>
  </si>
  <si>
    <t>0172100010122000111</t>
  </si>
  <si>
    <t>Дополнительное профессиональное обучение
0172100010122000112</t>
  </si>
  <si>
    <t>0172100010122000112</t>
  </si>
  <si>
    <t>Обслуживание газовой котельной 0172100010122000113</t>
  </si>
  <si>
    <t>0172100010122000113</t>
  </si>
  <si>
    <t xml:space="preserve">Публикация Ира                 Антидемпинг 74,53% Уклонение ООО "Геоспектр" от заключения ГК/ Протокол о признании и обращение в ФАС от 22.09.22/ ОИК ПП (5 063,00)               </t>
  </si>
  <si>
    <t xml:space="preserve"> 1784030893222000160</t>
  </si>
  <si>
    <t>Ира                                   Ю+ Ф+  Б29.09.2022</t>
  </si>
  <si>
    <t>Аня                                  Ю+Ф+  Б29.09.2022</t>
  </si>
  <si>
    <t>том 53</t>
  </si>
  <si>
    <t>05.07.22-14.09.22</t>
  </si>
  <si>
    <t>105л.</t>
  </si>
  <si>
    <t>том 52</t>
  </si>
  <si>
    <t>17.08.22-26.09.22</t>
  </si>
  <si>
    <t>123л.</t>
  </si>
  <si>
    <t>Закупка покрытия напольного ламинированного (ламинат) 0172100010122000114</t>
  </si>
  <si>
    <t>Поставка лакокрасочных и аналогичных для нанесения покрытий материалов
 0172100010122000115</t>
  </si>
  <si>
    <t xml:space="preserve">Таня
 Ю+  Ф+ Б 27.09.2022  </t>
  </si>
  <si>
    <t>0172100010122000094/2022 от 04.10.2022</t>
  </si>
  <si>
    <t>0172100010122000095/2022 от  04.10.2022</t>
  </si>
  <si>
    <t>ООО СКАП"</t>
  </si>
  <si>
    <t xml:space="preserve">1/0/1 Отклонено: 0 </t>
  </si>
  <si>
    <t>Оказание услуг по техническому обслуживанию и ремонту основной, специальной и вспомогательной пожарной техники (транспортных средств) 0172100010122000116</t>
  </si>
  <si>
    <t xml:space="preserve">ТК 1400700000520010 </t>
  </si>
  <si>
    <t>Оказание услуг по техническому обслуживанию и ремонту основной, специальной и вспомогательной пожарной техники (транспортных средств)
0172100010122000117</t>
  </si>
  <si>
    <t>0172100010122000117</t>
  </si>
  <si>
    <t>0172100010122000116</t>
  </si>
  <si>
    <t>ДП № 13565 от 07.09.2022 - принят 04.10.22</t>
  </si>
  <si>
    <t>ООО "ОРБИТА"</t>
  </si>
  <si>
    <t>4/3/4
Отклонено:0</t>
  </si>
  <si>
    <t>ООО "Озерная Верфь"</t>
  </si>
  <si>
    <t>ООО "ТК СОКОЛ"</t>
  </si>
  <si>
    <t>ООО "СМАРТОФИС"</t>
  </si>
  <si>
    <t>2/2/2 Отклонено: 0</t>
  </si>
  <si>
    <t>Поставка сувенирной (наградной) продукции для соревнований и смотров-конкурсов 0172100010122000118</t>
  </si>
  <si>
    <t>Поставка сувенирной (наградной) продукции для соревнований и смотров-конкурсов 0172100010122000119</t>
  </si>
  <si>
    <t>19/2022-м от 04.10.2022</t>
  </si>
  <si>
    <t>0172100010122000118</t>
  </si>
  <si>
    <t>0172100010122000119</t>
  </si>
  <si>
    <t>Поставка сувенирной (наградной) продукции для соревнований и смотров-конкурсов 0172100010122000120</t>
  </si>
  <si>
    <t>0172100010122000120</t>
  </si>
  <si>
    <t>Поставка сувенирной (наградной) продукции для соревнований и смотров-конкурсов 0172100010122000121</t>
  </si>
  <si>
    <t>0172100010122000121</t>
  </si>
  <si>
    <t>ООО "ВСВ"</t>
  </si>
  <si>
    <t>ООО "ПРОЦЕССОР"</t>
  </si>
  <si>
    <t xml:space="preserve">3/3/3 Отклонено:0 </t>
  </si>
  <si>
    <t>Публикация Ира,          Антидемпинг 34,50%</t>
  </si>
  <si>
    <t>ООО "ЗВК.РУ"</t>
  </si>
  <si>
    <t>4/2/4 Отклонено:0</t>
  </si>
  <si>
    <t>Антидемпинг 69,81 %</t>
  </si>
  <si>
    <t>Обслуживание газового котельного оборудования 0172100010122000122</t>
  </si>
  <si>
    <t xml:space="preserve">ДП № 0209095 от 05.09.2022 (Исправление №1 от 09.09.2022) - приянт 27.09.22/
ДП № 0609049 от 06.09.2022 - принят 13.09.22/                            ДП № 0909028 от 09.09.2022 - принят 27.09.22/                                     ДП № 1009026 от 10.09.2022 - приянт 27.09.22/                                  ДП № 1009024 от 10.09.2022 - приянт 27.09.22/                                       ДП № 0209095 от 05.09.2022 Исправление № 1 от 09.09.2022 - отработка 03.10.22/                                                                            ДП № 1509001 от 15.09.2022 - принят 20.09.22;                            ДП № 1909001 от 19.09.2022 - принят 22.09.22;                              ДП № 1909003 от 19.09.2022 - приянт 27.09.22;                            ДП № 2309028 от 23.09.2022 - принят 06.10.22             </t>
  </si>
  <si>
    <t>Поставка комплекта индивидуальной медицинской гражданской защиты (КИМГЗ)
0172100010122000123</t>
  </si>
  <si>
    <t>0172100010122000123</t>
  </si>
  <si>
    <t>0172100010122000122</t>
  </si>
  <si>
    <t>исполнено 28.09.2022</t>
  </si>
  <si>
    <t>СМП 
616(не применяется)</t>
  </si>
  <si>
    <t>Приобретение автоматизированных рабочих мест (взамен вышедших из строя)
0172100010122000125</t>
  </si>
  <si>
    <t>Поставка аккумуляторов технике (транспортным средствам)
0172100010122000124</t>
  </si>
  <si>
    <t xml:space="preserve">ТК 1400700000520009                   </t>
  </si>
  <si>
    <t>0172100010122000124</t>
  </si>
  <si>
    <t>0172100010122000125</t>
  </si>
  <si>
    <t>Документ о приемке № 760 от 22.09.2022 - принят 06.10.22</t>
  </si>
  <si>
    <t>Запрос RTS_req100736803 от 06.10.2022- ответ 06.10.22</t>
  </si>
  <si>
    <t>03.10 изм от 06.10.</t>
  </si>
  <si>
    <r>
      <rPr>
        <sz val="10"/>
        <rFont val="Times New Roman"/>
        <family val="1"/>
        <charset val="204"/>
      </rPr>
      <t>7.10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Протокол рассмотрения запросов 
20.10.</t>
    </r>
  </si>
  <si>
    <t>04.10. изм. от 07.10.</t>
  </si>
  <si>
    <t>Закупка расходных материалов для печатной техники
0172100010122000104</t>
  </si>
  <si>
    <t xml:space="preserve">Запрос  RTS_req100737305 от 07.10.22 - ответ 07.10.22 (согласие); Внесение изменений 07.10.2022 </t>
  </si>
  <si>
    <t>том 148</t>
  </si>
  <si>
    <t>05.07.22-03.10.22</t>
  </si>
  <si>
    <t>Запрос RTS_req100736099 от 03.10.2022 -ответ 05.10.22;                              Запрос RTS_req100736631 от 05.10.2022 -ответ 06.10.22, Внесение изменений от 06.10.2022                                                                                                                   Запрос RTS_req100736835 от 06.10.2022 -ответ 10.10.22</t>
  </si>
  <si>
    <t>ДП № 61\22 от 30.09.2022 - принят 10.10.22</t>
  </si>
  <si>
    <t>ДП № 6103 от 03.10.2022 - принят 10.10.22</t>
  </si>
  <si>
    <t>ООО «МАКСОЙЛ»</t>
  </si>
  <si>
    <t>Антидемпинг 30,50%
ТК 1400700000520009</t>
  </si>
  <si>
    <t xml:space="preserve">4/4/4 Отклонено: 0 </t>
  </si>
  <si>
    <t>Антидемпинг 56,00%</t>
  </si>
  <si>
    <t>ООО "СибирьТоргСерис""</t>
  </si>
  <si>
    <t>11.10 Протокол рассмотрения запросов 
21.10.</t>
  </si>
  <si>
    <t xml:space="preserve">Публикация Ира             Антидемпинг 34,52% </t>
  </si>
  <si>
    <t xml:space="preserve">5/5/5 Отклонено: 0 </t>
  </si>
  <si>
    <t xml:space="preserve">8/8/8 Отклонено: 0 </t>
  </si>
  <si>
    <t>ООО «МАПО»</t>
  </si>
  <si>
    <t>ДП № 129 от 30.09.2022 - принят 11.10.22</t>
  </si>
  <si>
    <t>Запрос RTS_req100721137 от 11.08.22 - ответ 11.08.22, 
Протокол разногласий 25.08.2022 - ответ 26.08.2022 частичное/                    
ДП № 0000001795 от 02.09.2022 - отказ 08.09.22                                          ДП № 0000001795 от 02.09.2022 Исправление № 1 от 04.10.2022 - принят 11.10.22</t>
  </si>
  <si>
    <t>ДП № СПб-00018566 от 31.05.22 - принят 07.06.22/ 
ДС 1 от 26.05.22 на изменение реквизитов/ 
ДП № СПб-00019532 от 30.06.22 - принят 08.07.22/
ДП № СПб-00019834 от 01.08.22 - принят 03.08.22/                      
ДП № СПб-00020755 от 31.08.2022 - принят 05.09.22                                  ДП № СПб-00021237 от 30.09.2022 - принят 11.10.22</t>
  </si>
  <si>
    <t>ДП № 147 от 03.10.2022 - принят 11.10.22</t>
  </si>
  <si>
    <t>ДП № СПб-00018567 от 31.05.22 - принят 07.06.22/ 
ДС 1 от 26.05.22 на изменение реквизитов/ 
ДП №СПб-00019533 от 30.06.22 - принят 08.07.22/ 
ДП № СПб-00019835 от 01.08.2022 -принят 03.08.22
 ДП № СПб-00020756 от 31.08.2022 - принят 05.09.22                                 ДП № СПб-00021238 от 30.09.2022 - принят 11.10.22</t>
  </si>
  <si>
    <t>ООО "ИНДУСТРИЯ"</t>
  </si>
  <si>
    <t>Публикация Ира              Антидемпинг 67,06%</t>
  </si>
  <si>
    <t xml:space="preserve">9/8/9 Отклонено: 0 </t>
  </si>
  <si>
    <t>Антидемпинг 85,00%</t>
  </si>
  <si>
    <t>9/7/9 Отклонено: 0</t>
  </si>
  <si>
    <t>7/5/6 Отклонено: 1</t>
  </si>
  <si>
    <t xml:space="preserve"> ДП № FOSS/0010300/026621574 от 21.07.22 - принят 26.07.22;
ДП № FOSS/0010300/031986736 от 09.08.2022 - принят 31.08.22; ДП № FOSS/0010300/040187946 от 12.09.2022 - принят 22.09.22; ДП № FOSS/0010300044101860 от 10.10.2022 - принят 12.10.22</t>
  </si>
  <si>
    <t>0/0/0 
Отклонено:0</t>
  </si>
  <si>
    <t xml:space="preserve">1/0/0 Отклонено: 1 </t>
  </si>
  <si>
    <t xml:space="preserve">Протокол разногласий от 27.09.2022, ответ 28.09.2022 (согласие) ДП № 3145 от 12.10.2022 - отработка 03.10.22 </t>
  </si>
  <si>
    <t>04.10.22-12.10.22</t>
  </si>
  <si>
    <t>62л.</t>
  </si>
  <si>
    <t>исполнено 10.10.2022</t>
  </si>
  <si>
    <t>ООО «БАЙСЭЛЛ»</t>
  </si>
  <si>
    <t>Запрос на увеличение на 8шт.</t>
  </si>
  <si>
    <t xml:space="preserve">4/4/4Отклонено:0 </t>
  </si>
  <si>
    <t>ООО «Диалог-Конверсия-СПб»</t>
  </si>
  <si>
    <t>Антидемпинг 35,12 %</t>
  </si>
  <si>
    <t>3/3/3 Отклонено: 0</t>
  </si>
  <si>
    <t xml:space="preserve">2/2/2 Отклонено: 0 </t>
  </si>
  <si>
    <t>1/0/1 Отклонено: 0</t>
  </si>
  <si>
    <t>ООО «АвтоТренд»</t>
  </si>
  <si>
    <t>ООО «Гермес»</t>
  </si>
  <si>
    <t>Настя                                   Ю+  Ф+  Б 29.09.2022</t>
  </si>
  <si>
    <t xml:space="preserve">6/5/6  Отклонено: 0 </t>
  </si>
  <si>
    <t>ООО «ПТС»</t>
  </si>
  <si>
    <t>Антидемпинг 29,50%       отправлено на согласование 22.09.2022                    Извещение сформировано</t>
  </si>
  <si>
    <t>2/2/1 Отклонено:1</t>
  </si>
  <si>
    <t xml:space="preserve">0172100010122000097/2022         от 17.10.2022 </t>
  </si>
  <si>
    <t xml:space="preserve">0172100010122000098/2022        от 17.10.2022 </t>
  </si>
  <si>
    <t xml:space="preserve">0172100010122000099/2022       от 17.10.2022 </t>
  </si>
  <si>
    <t xml:space="preserve">0172100010122000100/2022        от 17.10.2022  </t>
  </si>
  <si>
    <t xml:space="preserve">0172100010122000101/2022        от 17.10.2022  </t>
  </si>
  <si>
    <t xml:space="preserve">0172100010122000102/2022    от 17.10.2022 </t>
  </si>
  <si>
    <t xml:space="preserve">0172100010122000103/2022    от 17.10.2022 </t>
  </si>
  <si>
    <t xml:space="preserve">0172100010122000106/2022    от 17.10.2022 </t>
  </si>
  <si>
    <t xml:space="preserve">___/_____/__ Отклонено: __ </t>
  </si>
  <si>
    <t>Услуги по техническому обслуживанию судов и лодок (плавательных средств) 
0172100010122000126</t>
  </si>
  <si>
    <t>03.11.</t>
  </si>
  <si>
    <t>02.11.</t>
  </si>
  <si>
    <t>0172100010122000126</t>
  </si>
  <si>
    <t>18.10.</t>
  </si>
  <si>
    <t>27.10.</t>
  </si>
  <si>
    <t>Аня                                  Ю+ Ф+  Б 14.10.22</t>
  </si>
  <si>
    <t>Ира                             Ю+ Ф+  Б 14.10.22</t>
  </si>
  <si>
    <t xml:space="preserve">0172100010122000104/2022 от 18.10.2022  </t>
  </si>
  <si>
    <t xml:space="preserve">0172100010122000105/2022  от 18.10.2022 </t>
  </si>
  <si>
    <t>Поставка покрытия напольного ламинированного (ламинат) 0172100010122000127</t>
  </si>
  <si>
    <t xml:space="preserve"> 0172100010122000127</t>
  </si>
  <si>
    <t>Запрос RTS_req100720603 от 09.08.22 - ответ 10.08.22                 ДП № 1 от 05.10.2022- принят 18.10.22</t>
  </si>
  <si>
    <t>Услуги по организации питания
0172100010122000128</t>
  </si>
  <si>
    <t>АО «РАД»</t>
  </si>
  <si>
    <t>0172100010122000128</t>
  </si>
  <si>
    <t>исполнено 17.10.2022</t>
  </si>
  <si>
    <t>исполено 14.10.2022</t>
  </si>
  <si>
    <t>исполнено 14.10.2022</t>
  </si>
  <si>
    <t>01.11.</t>
  </si>
  <si>
    <t>1784030893222000018</t>
  </si>
  <si>
    <t>том 55</t>
  </si>
  <si>
    <t>27.07.22-26.09.22</t>
  </si>
  <si>
    <t xml:space="preserve">СМП </t>
  </si>
  <si>
    <t>08.11.</t>
  </si>
  <si>
    <t>том 56</t>
  </si>
  <si>
    <t>20.07.22-18.10.22</t>
  </si>
  <si>
    <t>80л.</t>
  </si>
  <si>
    <t>том 57</t>
  </si>
  <si>
    <t>05.05.22-18.10.22</t>
  </si>
  <si>
    <t>Таня                        Ю+  Ф+ Б 28.07.22</t>
  </si>
  <si>
    <t>Неопределенка
Антидемпинг 64,50%</t>
  </si>
  <si>
    <t>том 58(1), 58(2)</t>
  </si>
  <si>
    <t>117л.</t>
  </si>
  <si>
    <t>том 59</t>
  </si>
  <si>
    <t>29.06.22-18.10.22</t>
  </si>
  <si>
    <t>130л.</t>
  </si>
  <si>
    <t>СМП, 126н, 878,
2014</t>
  </si>
  <si>
    <t>Закупка принтеров взамен вышедших из строя</t>
  </si>
  <si>
    <t>тои 60</t>
  </si>
  <si>
    <t>30.08.22-18.10.22</t>
  </si>
  <si>
    <t>147л.</t>
  </si>
  <si>
    <t>ДП № У708 от 19.10.2022- принят 20.10.2022</t>
  </si>
  <si>
    <t xml:space="preserve"> ДП № 2 от 11.10.2022 -отказ 13.10.22; Документ о приемке № 2 от 11.10.2022 Исправление № 1 от 13.10.2022 - принят 20.10.2022</t>
  </si>
  <si>
    <t xml:space="preserve">24.10.
Протокол от 21.10.
</t>
  </si>
  <si>
    <t>0/0/0 Отклонено: 0</t>
  </si>
  <si>
    <t>21.10. Протокол рассмотрения запросов 02.11.</t>
  </si>
  <si>
    <t>ООО «АНТОЛ-АВТО»</t>
  </si>
  <si>
    <t>Выборочный капитальный ремонт здания (система инженерно-технического обеспечения) экспериментальной базы технического обслуживания автомобилей по адресу: г. Санкт-Петербург, ул. Фучика, д. 10, к. 2, лит. А</t>
  </si>
  <si>
    <t>Услуги по эксплуатации информационно-правовых систем
0172100010122000129</t>
  </si>
  <si>
    <t>0172100010122000129</t>
  </si>
  <si>
    <t>0172100010122000107/2022  от  24.10.2022</t>
  </si>
  <si>
    <t>0172100010122000108/2022 от 24.10.2022</t>
  </si>
  <si>
    <t>0172100010122000109/2022 от 24.10.2022</t>
  </si>
  <si>
    <t>0172100010122000111/2022 от 24.10.2022</t>
  </si>
  <si>
    <t>0172100010122000113/2022  от 24.10.2022</t>
  </si>
  <si>
    <t>ДП № 172 от 24.10.2022 - отработка 15.10.22</t>
  </si>
  <si>
    <t>0172100010122000112/2022  от  24.10.2022</t>
  </si>
  <si>
    <t>26.10.
Протокол от 24.10.</t>
  </si>
  <si>
    <t xml:space="preserve">0172100010122000118/2022 от 25.10.2022 </t>
  </si>
  <si>
    <t xml:space="preserve">0172100010122000119/2022  от 25.10.2022 </t>
  </si>
  <si>
    <t xml:space="preserve">0172100010122000120/2022 от 25.10.2022 </t>
  </si>
  <si>
    <t xml:space="preserve">0172100010122000121/2022 от 25.10.2022 </t>
  </si>
  <si>
    <t>ИП Минжулин В.В.</t>
  </si>
  <si>
    <t>№ 0172100010122000069/2022 от 05.08.2022</t>
  </si>
  <si>
    <t>№ 0172100010122000062/2022 от 18.07.2022</t>
  </si>
  <si>
    <t>Ед.п.</t>
  </si>
  <si>
    <t>ИП Д.С. Безносов</t>
  </si>
  <si>
    <t xml:space="preserve">№ 0172100010122000003/2022 от 05.04.2022 </t>
  </si>
  <si>
    <t xml:space="preserve">ООО «ИНДУСТРИЯ» </t>
  </si>
  <si>
    <t>№ 0172100010122000113/2022  от 24.10.2022</t>
  </si>
  <si>
    <t>№ 0172100010122000122/2022 ~ от 28.10.2022 размещен</t>
  </si>
  <si>
    <t>Поставка лакокрасочных и аналогичных для нанесения покрытий материалов для транспортных средств
0172100010122000130</t>
  </si>
  <si>
    <t>25.10.</t>
  </si>
  <si>
    <t>0172100010122000130</t>
  </si>
  <si>
    <t xml:space="preserve">5 5959,00 р. Извещение №0172100010122000115 не состоялись, было повторное размещение </t>
  </si>
  <si>
    <t>ДП № 453 от 01.07.22 - принят 20.07.22;                                                             ДП № 713 от 09.09.2022 - принят 04.10.22;                                                        ДП № 721 от 13.09.2022 - принят 20.09.22;                                                       ДП № 738 от 16.09.2022 - принят 22.09.22;                                                        ДП № 759 от 22.09.2022 - принят 27.09.22;                                                          ДП № 767 от 26.09.2022 - принят 06.10.22;                                    ДП № 810 от 07.10.2022 - принят 20.10.22;                ДП № 857 от 21.10.2022 - отработка 14.11.22</t>
  </si>
  <si>
    <t xml:space="preserve">ДП № 45 от 05.10.2022 - отказ 13.10.22;                                          ДП № 46 от 05.10.2022 - отказ 13.10.22;                                           ДП № 47 от 06.10.2022 - отказ 13.10.22;                                           ДП № 48 от 20.10.2022 - отработка 11.11.22;                                                                  ДП № 49 от 20.10.2022 - отработка  11.11.22;                                                                  ДП № 50 от 20.10.2022 - отработка  11.11.22 </t>
  </si>
  <si>
    <t>ДП № 1204 от 15.10.22 - отказ 20.10.22/ ДП № 1204 от 15.10.22 Исправление № 1 от 25.10.22 - отработка 22.11.22</t>
  </si>
  <si>
    <t>1-22-00178449-0415</t>
  </si>
  <si>
    <t>26.20.16.120</t>
  </si>
  <si>
    <t>1.4.2 Затраты на приобретение принтеров, многофункциональных устройств и копировальных аппаратов (оргтехники)</t>
  </si>
  <si>
    <t>22 1 7840308932 783801001 0135 000 2620 242</t>
  </si>
  <si>
    <t>1-22-00178449-0410</t>
  </si>
  <si>
    <t>1-22-00178449-0411</t>
  </si>
  <si>
    <t>27.51.28.130</t>
  </si>
  <si>
    <t>Поставка плиты кухонной электрической</t>
  </si>
  <si>
    <t>43.22.12.190</t>
  </si>
  <si>
    <t>1-22-00178449-0414</t>
  </si>
  <si>
    <t>Услуги по межеванию и постановке на государственный кадастровый учет земельного участка, местоположение: Российская Федерация, Санкт-Петербург,
ул. Караваевская, участок 13 (севернее дома 59, лит. Д)</t>
  </si>
  <si>
    <t>22 1 7840308932 783801001 0136 000 7112 244</t>
  </si>
  <si>
    <t>1-22-00178449-0412</t>
  </si>
  <si>
    <t>Поставка и установка счетчиков газа</t>
  </si>
  <si>
    <t>26.51.63.110</t>
  </si>
  <si>
    <t>Забрали на ИЛ 1 424 866,68; 863 564,79; 129 259,57; 6,18; 457 939,51; 262 345,30; 237 065,53</t>
  </si>
  <si>
    <t>ФЗ от 02.10.2007 № 229-ФЗ</t>
  </si>
  <si>
    <t>ООО "Новодел"</t>
  </si>
  <si>
    <t xml:space="preserve">8/6/8 Отклонено: 0 </t>
  </si>
  <si>
    <t xml:space="preserve">Антидемпинг 32,49%, запрос на увеличение </t>
  </si>
  <si>
    <t>ООО «ПЧЕЛАПЛЮС»</t>
  </si>
  <si>
    <t>100205064122100026</t>
  </si>
  <si>
    <t>10.11.</t>
  </si>
  <si>
    <t>11.11.</t>
  </si>
  <si>
    <t>СМП,126н, 878 не применяется</t>
  </si>
  <si>
    <t>исполнено 26.10.2022</t>
  </si>
  <si>
    <t>Ира                             Ю+ Ф+ Б 27.10.2022</t>
  </si>
  <si>
    <t>31.10.</t>
  </si>
  <si>
    <t>17.11.</t>
  </si>
  <si>
    <t>09.11.</t>
  </si>
  <si>
    <t>0172100010122000122/2022 от 28.10.2022</t>
  </si>
  <si>
    <t>0172100010122000123/2022 от 28.10.2022</t>
  </si>
  <si>
    <t>0172100010122000124/2022 от 28.10.2022</t>
  </si>
  <si>
    <t>0172100010122000125/2022 от 28.10.2022</t>
  </si>
  <si>
    <t>1-22-00178449-0413</t>
  </si>
  <si>
    <t>1-22-00178449-0416</t>
  </si>
  <si>
    <t>22 1 7840308932 783801001 0137 000 3030 244</t>
  </si>
  <si>
    <t>ДП № УТ-3127 от 28.10.2022 - отработка 18.11.2022</t>
  </si>
  <si>
    <t>ДП № УТ-3128 от 28.10.2022 - отработка 18.11.2022</t>
  </si>
  <si>
    <t>ДП № 0000-00000042416 от 17.06.22 - принят 24.06.22/ 
ДП № 0000-00000042418 от 17.06.22 - принят 24.06.22/ 
ДП № 0000-00000072848 от 07.07.22 - принят 12.07.22/ 
ДП № 0000-00000072847 от 07.07.22 - принят 12.07.22/                                
ДП № 0000-00000082894 от 04.08.2022 - принят 10.08.22/                         
ДП № 0000-00000082889 от 04.08.2022 - принят 10.08.22/                       
ДП № 0000-00000082890 от 04.08.2022 - принят 10.08.22;                               
ДП № 0000-00000126329 от 07.10.2022 - отказ 18.10.22;            
 ДП № 0000-00000126329 от 07.10.2022 Исправление № 1 от 18.10.2022 - отработка 09.11.2022;
ДП № 0000-00000134166 от 24.10.2022- отказ  15.11.22;
ДП № 0000-00000134167 от 24.10.2022- отказ  15.11.22;
ДП № 0000-00000134169 от 24.10.2022- отказ  15.11.22;
ДП № 0000-00000134170 от 24.10.2022 - отработка  15.11.22;                   ДП № 0000-00000134166 от 24.10.2022 Исправление № 1 от 27.10.2022 - отработка 18.11.22;                                                         ДП № 0000-00000134167 от 24.10.2022 Исправление № 1 от 27.10.2022 - отработка 18.11.22;                                                       ДП № 0000-00000134169 от 24.10.2022 Исправление № 1 от 27.10.2022  - отработка 18.11.22;</t>
  </si>
  <si>
    <t>20/2022-м от 28.10.2022</t>
  </si>
  <si>
    <t>Ира                             Ю+ Ф Б 28.10.2022</t>
  </si>
  <si>
    <t>Аня                        
Ю+ Ф+ Б 28.10.2022</t>
  </si>
  <si>
    <t>Настя                        Ю+ Ф+Б 28.10.2022</t>
  </si>
  <si>
    <t xml:space="preserve">Ира                             Ю +Ф+Б 28.10.2022 </t>
  </si>
  <si>
    <t xml:space="preserve">Яна
 Ю  Ф  Б 28.10.2022   </t>
  </si>
  <si>
    <t>ДП № 1688 от 28.10.2022 - отработка 18.11.2022</t>
  </si>
  <si>
    <t xml:space="preserve"> 31.10</t>
  </si>
  <si>
    <t>Услуги по ремонту судов и лодок (плавательных средств) 
0172100010122000131</t>
  </si>
  <si>
    <t>0172100010122000131</t>
  </si>
  <si>
    <t>0172100010122000110 не состоялся</t>
  </si>
  <si>
    <t>Аня                        
Ю Ф Б 19.10.2022
(повторное)</t>
  </si>
  <si>
    <t>Ира                             Ю Ф Б 27.10.2022
(повторное)</t>
  </si>
  <si>
    <t xml:space="preserve">Оказание услуг по обучению
работодателей и работников вопросам охраны труда 
0172100010122000132
</t>
  </si>
  <si>
    <t>0172100010122000132</t>
  </si>
  <si>
    <t>неопределенка</t>
  </si>
  <si>
    <t>18.11.</t>
  </si>
  <si>
    <t>01.11</t>
  </si>
  <si>
    <t>Выборочный капитальный ремонт здания (система инженерно-технического обеспечения) экспериментальной базы технического обслуживания автомобилей по адресу: г. Санкт-Петербург, ул. Фучика, д. 10, к. 2, лит. А                     0172100010122000133</t>
  </si>
  <si>
    <t xml:space="preserve">Оказание услуги по межеванию и постановке на государственный кадастровый учет земельного участка, местоположение: Российская Федерация, 
г. Санкт-Петербург, Караваевская улица, участок 13, (севернее дома 59, литера Д)                 0172100010122000134
</t>
  </si>
  <si>
    <t>Поставка запасных частей к транспортным средствам       0172100010122000135</t>
  </si>
  <si>
    <t>Поставка автомобильных шин    0172100010122000136</t>
  </si>
  <si>
    <t>Поставка запасных частей к транспортным средствам
0172100010122000137</t>
  </si>
  <si>
    <t>Закупка принтеров взамен вышедших из строя
0172100010122000138</t>
  </si>
  <si>
    <t>0172100010122000138</t>
  </si>
  <si>
    <t>0172100010122000137</t>
  </si>
  <si>
    <t>0172100010122000136</t>
  </si>
  <si>
    <t xml:space="preserve"> 0172100010122000135</t>
  </si>
  <si>
    <t>ООО «Справочные Правовые Системы»</t>
  </si>
  <si>
    <t>Запрос 0172100010122000134RAD3099 от 01.11.2022 - ответ 02.11.2022</t>
  </si>
  <si>
    <t>28.13.14.110</t>
  </si>
  <si>
    <t>Закупка погружного насоса для ливневой канализации</t>
  </si>
  <si>
    <t xml:space="preserve">22 1 7840308932 783801001 0071 000 0000 000 </t>
  </si>
  <si>
    <t>1-22-00178449-0417</t>
  </si>
  <si>
    <t>№2222177300022000000000000/34520122/024215/3 от 05.07.2022
(Дополнительное соглашение к контракту № б/н от 27.10.2022)</t>
  </si>
  <si>
    <t xml:space="preserve">ГОЗ(ГК на 4 277 520,00 исполнили на 3 718 743,87) </t>
  </si>
  <si>
    <t>1784030893222000190</t>
  </si>
  <si>
    <t>22 17840308932783801001 0000 003 1920 221</t>
  </si>
  <si>
    <t xml:space="preserve">ГОЗОтозвали 3 000 000,00 </t>
  </si>
  <si>
    <t>100205064122100028</t>
  </si>
  <si>
    <t>Аня                        
Ю+ Ф+ Б</t>
  </si>
  <si>
    <t>Размещена 03.11.2022 (не состоялась)
Ф+ Ю+</t>
  </si>
  <si>
    <r>
      <t xml:space="preserve">Поставка бензина автомобильного (дизельное топливо) в рамках </t>
    </r>
    <r>
      <rPr>
        <sz val="12"/>
        <color rgb="FFFF0000"/>
        <rFont val="Times New Roman"/>
        <family val="1"/>
        <charset val="204"/>
      </rPr>
      <t>ГОЗ</t>
    </r>
  </si>
  <si>
    <t>ДП № 790 от 28.10.2022 - принят 03.11.2022</t>
  </si>
  <si>
    <t>ДП № 105 от 31.08.2022- принят 15.09.2022 
ДП № 111 от 30.09.2022 - принят 06.10.2022
ДП № 121 от 31.10.2022 - принят 03.11.2022</t>
  </si>
  <si>
    <t>ДП № А220831-012 от 31.08.2022- принят 05.09.22 
Документ о приемке № А221026-001 от 26.10.2022 - принят 03.11.2022</t>
  </si>
  <si>
    <t>ДП № УТА000012235 от 25.10.2022 - принят 02.11.2022</t>
  </si>
  <si>
    <t>ДП № 340 от 18.07.22 - принят 20.07.22
ДП № 411 от 18.08.2022 - принят 30.08.22                                     
ДП № 461 от 07.09.2022 - принят 28.09.22                                                         
ДП № 501 от 27.09.2022 - принят 20.10.22                                                      
ДП № 517 от 03.10.2022 - принят 11.10.22                                                       
ДП № 534 от 06.10.2022- принят 11.10.22                                          
ДП № 545 от 17.10.2022 - принят 02.11.22</t>
  </si>
  <si>
    <t>ДП № 307001 от 03.11.2022 - отработка 25.11.2022</t>
  </si>
  <si>
    <t>ДП № 181461 от 03.11.2022 - отработка 25.11.2022</t>
  </si>
  <si>
    <t>Запрос RTS_req100724126 от 23.08.2022 - ответ 24.08.2022; 
Запрос RTS_req100724266  от 24.08.2088 - ответ 24.08.22; 
Запрос RTS_req100724444   от 24.08.2022 - ответ 25.08.22;
Запрос   RTS_req100724874 25.08.2022 - ответ 26.08.22;                                       
ДП № 070 от 15.09.2022 - принят 20.09.2022;                                                                   
 ДП № 076 от 03.10.2022 -мотивированный отказ 11.10.22;                               
ДП № 076 от 03.10.2022 Исправление № 1 от 11.10.2022 - принят 14.10.2022;
ДП № 087 от 31.10.2022 - отработка 25.11.2022</t>
  </si>
  <si>
    <t>ДП № 914 от 30.06.22 - отказ принят 05.07.22/ 
ДП №914 от 30.06.22 - исправление № 1 от 05.07.22 - принят 08.07.22/ 
ДП № 933 от 01.08.22- принят 03.08.22/                                         
ДП № 1086 от 02.09.2022 - принят 07.09.22                                                       ДП № 1233 от 03.10.2022 - принят 11.10.22
ДП  № 1380 от 03.11.2022 - отработка 25.11.2022</t>
  </si>
  <si>
    <t>ДП № 2510015 от 25.10.2022- отработка 29.11.2022
ДП № 2710009 от 27.10.2022 - отработка 18.11.2022
ДП № 2810018 от 28.10.2022 - отработка 25.11.2022
ДП  № 3110049 от 01.11.2022 - отработка 25.11.2022</t>
  </si>
  <si>
    <t>Протокол разногласий от 08.09.22 - ответ на ПР от 09.09.22 (согласие) Документ о приемке № ЦБ-980 от 26.10.2022 (Исправление № 1 от 03.11.2022)- отработка 30.11.2022</t>
  </si>
  <si>
    <t xml:space="preserve">0172100010122000127/2022 от 07.11.2022 </t>
  </si>
  <si>
    <t xml:space="preserve">0172100010122000128/2022 от 07.11.2022 </t>
  </si>
  <si>
    <t>том 61</t>
  </si>
  <si>
    <t>исполнено 28.10.2022</t>
  </si>
  <si>
    <t xml:space="preserve">0172100010122000116/2022 от 07.11.2022  </t>
  </si>
  <si>
    <t xml:space="preserve">0172100010122000117/2022 от  07.11.2022 </t>
  </si>
  <si>
    <t>том 62</t>
  </si>
  <si>
    <t>27.09.22-31.10.22</t>
  </si>
  <si>
    <t>82л.</t>
  </si>
  <si>
    <t>Документ о приемке № 107 от 06.11.2022 - отработка 28.11.2022</t>
  </si>
  <si>
    <r>
      <rPr>
        <sz val="10"/>
        <rFont val="Times New Roman"/>
        <family val="1"/>
        <charset val="204"/>
      </rPr>
      <t xml:space="preserve">07.11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Протокол рассмотрения запросов
17.11.</t>
    </r>
  </si>
  <si>
    <t>АНО ДПО «Учебный центр «ПЕРСПЕКТИВА»</t>
  </si>
  <si>
    <t xml:space="preserve">6/4/6 Отклонено: 0 </t>
  </si>
  <si>
    <r>
      <rPr>
        <sz val="11"/>
        <color rgb="FF000000"/>
        <rFont val="Times New Roman"/>
        <family val="1"/>
        <charset val="204"/>
      </rPr>
      <t>Неопределенка,
№</t>
    </r>
    <r>
      <rPr>
        <sz val="10"/>
        <color rgb="FF000000"/>
        <rFont val="Times New Roman"/>
        <family val="1"/>
        <charset val="204"/>
      </rPr>
      <t>1400700000419003, Антидемпинг 71,30%</t>
    </r>
  </si>
  <si>
    <t>ОИК ПП (1 608,50), ОГО не установлено.</t>
  </si>
  <si>
    <t>ДП № 725 от 02.11.2022 - принят 09.11.2022</t>
  </si>
  <si>
    <t>ООО «ПрогрессК»</t>
  </si>
  <si>
    <t>Антидемпинг 32,49%</t>
  </si>
  <si>
    <t>ИП Шеховцов Д.С.</t>
  </si>
  <si>
    <t>Антидемпинг 44%</t>
  </si>
  <si>
    <t>Антидемпинг 34%</t>
  </si>
  <si>
    <t>ИП Корона Е.Ю.</t>
  </si>
  <si>
    <t xml:space="preserve">3/3/3 Отклонено: 0 </t>
  </si>
  <si>
    <t>ООО ТК «УралСервисЗапчасть»</t>
  </si>
  <si>
    <t>0172100010122000134</t>
  </si>
  <si>
    <t>0172100010122000133</t>
  </si>
  <si>
    <t>исполнено 07.11.2022</t>
  </si>
  <si>
    <t>ООО "ЭРС"</t>
  </si>
  <si>
    <t>28.11.</t>
  </si>
  <si>
    <t>29.11.</t>
  </si>
  <si>
    <t>ЭА не состоялся деньги ушли в запчасти</t>
  </si>
  <si>
    <t>14.11.</t>
  </si>
  <si>
    <t xml:space="preserve">0172100010122000129/2022 от 14.11.2022 </t>
  </si>
  <si>
    <t xml:space="preserve">0172100010122000130/2022  от 14.11.2022 </t>
  </si>
  <si>
    <t>исполнено 09.11.2022</t>
  </si>
  <si>
    <t>том 63</t>
  </si>
  <si>
    <t>04.10.22.-12.10.22</t>
  </si>
  <si>
    <t>47л.</t>
  </si>
  <si>
    <t>22.08.22-27.10.22</t>
  </si>
  <si>
    <t>22.11.</t>
  </si>
  <si>
    <t>23.11.</t>
  </si>
  <si>
    <t>0172100010122000139</t>
  </si>
  <si>
    <t>исполнено 11.11.2022</t>
  </si>
  <si>
    <t>Отменен по решению Заказчика</t>
  </si>
  <si>
    <t>ПГ 2021 г, был отзыв 31 400,00</t>
  </si>
  <si>
    <t>Запрос RTS_req100657251 от 08.12.2021 -Ответ от 09.12.2021/ 
ДС №1 от 12.01.22г./ 
ДС №2 от 01.03.22г. (107 048,67руб.)/ 
ДС №3 от 23.03.22г.(103 679,60руб.)/ 
ДС №4 от 13.05.22г. (109 044,32 руб.)/ 
ДС №5 от 02.06.22г. (109 840,21 руб.) / № 9 от 15.09.2022                    ДС № 11 от 09.11.22г. (108 516,76 руб.)</t>
  </si>
  <si>
    <t>7.8.3 Затраты на приобретение нефтепродуктов и топливо</t>
  </si>
  <si>
    <t>ДП № 1689 от 28.10.2022 -принят 08.11.2022</t>
  </si>
  <si>
    <t>Поставка аккумуляторных батарей для беспилотных авиационных систем вертолетного типа 0172100010122000139</t>
  </si>
  <si>
    <t>том 64</t>
  </si>
  <si>
    <t>30.09.22-21.10.22</t>
  </si>
  <si>
    <t>16.11.2022 не состоялась</t>
  </si>
  <si>
    <t xml:space="preserve">100205064122100033 </t>
  </si>
  <si>
    <t>том 66</t>
  </si>
  <si>
    <t>17.10.22-02.11.22</t>
  </si>
  <si>
    <t>74л.</t>
  </si>
  <si>
    <t>том 65</t>
  </si>
  <si>
    <t>22.09.22-10.11.22</t>
  </si>
  <si>
    <t>104л.</t>
  </si>
  <si>
    <t>1-22-00178449-0418</t>
  </si>
  <si>
    <t>19.20.21.</t>
  </si>
  <si>
    <t xml:space="preserve">177 0310 10 4 01 92501 244 </t>
  </si>
  <si>
    <t>1-22-00178449-0419</t>
  </si>
  <si>
    <t>177 0310 10 4 01 92501 247</t>
  </si>
  <si>
    <t xml:space="preserve">177 0310 10 4 01 92501 247 </t>
  </si>
  <si>
    <t>Взносы в Фонд капитального ремонта</t>
  </si>
  <si>
    <t>1-22-00178449-0420</t>
  </si>
  <si>
    <t>ФЗ от 29.12.2004 № 188-ФЗ</t>
  </si>
  <si>
    <t>68.32.11.120</t>
  </si>
  <si>
    <t>Возмещение коммунальных расходов (оплата исполнительного листа)</t>
  </si>
  <si>
    <t>1-22-00178449-0421</t>
  </si>
  <si>
    <t>Затраты на техническое обслуживание и регламентно-профилактический ремонт вычислительной техники</t>
  </si>
  <si>
    <t xml:space="preserve"> Оплата исполнительного листа</t>
  </si>
  <si>
    <t>ДП № 1877 от 13.09.2022 - принят 20.09.22                                                            ДП № 2107 от 11.10.2022 - принят 13.10.22                                    ДП № 2289 от 09.11.2022 - отработка 30.12.22</t>
  </si>
  <si>
    <t>Ира                     
Ю +Ф+ Б 16.11.2022</t>
  </si>
  <si>
    <t>исполнено 14.11.2022</t>
  </si>
  <si>
    <t xml:space="preserve">0172100010122000132/2022 от 21.11.2022 </t>
  </si>
  <si>
    <t>0172100010122000133/2022  от 21.11.2022</t>
  </si>
  <si>
    <t xml:space="preserve">0172100010122000134/2022 от 21.11.2022 </t>
  </si>
  <si>
    <t xml:space="preserve">0172100010122000135/2022  от 21.11.2022 </t>
  </si>
  <si>
    <t>0172100010122000136/2022 от 21.11.2022</t>
  </si>
  <si>
    <t xml:space="preserve">Поставка запасных частей к транспортным средствам 0172100010122000140 </t>
  </si>
  <si>
    <t>21.11.</t>
  </si>
  <si>
    <t>30.11.</t>
  </si>
  <si>
    <t>06.12.</t>
  </si>
  <si>
    <t>07.12.</t>
  </si>
  <si>
    <t>0172100010122000140</t>
  </si>
  <si>
    <t>20.09.2022</t>
  </si>
  <si>
    <t>22 1 7840308932 783801001 0143 000 1920 244</t>
  </si>
  <si>
    <t>22 1 7840308932 783801001 0141 000 1920 244</t>
  </si>
  <si>
    <t>исполнено 17.11.2022</t>
  </si>
  <si>
    <t xml:space="preserve">0172100010122000137/2022  от 22.11.2022 </t>
  </si>
  <si>
    <t xml:space="preserve">0172100010122000138/2022 от 22.11.2022 </t>
  </si>
  <si>
    <t>1-22-00178449-0338</t>
  </si>
  <si>
    <t xml:space="preserve">Антидемпинг 32,99% Публикация Ира
ТК 1400700000520009 </t>
  </si>
  <si>
    <t>ООО «ПРОТОН-ЭЛЕКТРО»</t>
  </si>
  <si>
    <t>ДС 1 от 23.11.2022 (изменение реквизитов ГК)</t>
  </si>
  <si>
    <t>08.12.</t>
  </si>
  <si>
    <t>Протокол разногласий от 17.11.2022/ согласие 17.11.2022</t>
  </si>
  <si>
    <t>ДС № 1 от 23.11.2022 (изменение спецификации)</t>
  </si>
  <si>
    <t>Поставка пленки полиуретановой для ремонта техники</t>
  </si>
  <si>
    <t>1-22-00178449-0423</t>
  </si>
  <si>
    <t>1-22-00178449-0424</t>
  </si>
  <si>
    <t>1-22-00178449-0425</t>
  </si>
  <si>
    <t>1-22-00178449-0426</t>
  </si>
  <si>
    <t>22.21.30.120</t>
  </si>
  <si>
    <t>20.16.40.140</t>
  </si>
  <si>
    <t>Иные затраты на приобретение материальных запасов</t>
  </si>
  <si>
    <t>Поставка поликарбоната монолитного прозрачного для ремонта техники</t>
  </si>
  <si>
    <t>27.51.11.110</t>
  </si>
  <si>
    <t>Поставка холодильников</t>
  </si>
  <si>
    <t>1-22-00178449-0428</t>
  </si>
  <si>
    <t>Ира                     
Ю+Ф+Б 23.11.2022</t>
  </si>
  <si>
    <t>1-22-00178449-0427</t>
  </si>
  <si>
    <t>22 1 7840308932 783801001 0144 000 5629 244</t>
  </si>
  <si>
    <t>исполнено 24.11.2022</t>
  </si>
  <si>
    <t>исполнено 22.11.2022</t>
  </si>
  <si>
    <t>исполнено 21.11.2022</t>
  </si>
  <si>
    <t>Поставка дизельного топлива  0172100010122000141</t>
  </si>
  <si>
    <t xml:space="preserve">Поставка автомобильных шин 0172100010122000142    </t>
  </si>
  <si>
    <t>Ира                     
Ю+Ф+ Б 25.11.2022</t>
  </si>
  <si>
    <t>ДП № 000306 от 01.06.22 - принят 08.06.22/
ДП № 000308 от 05.07.22 - принят 08.07.22/
ДП № 0000-000486 от 02.08.22- принят 05.08.22/
ДП № 000572 от 01.09.2022- принят 08.09.22/ ДП № 000572 от 01.09.2022 Исправление № 1 от 13.09.22 - принят 13.09.22                         ДС б/н от 02.11.2022</t>
  </si>
  <si>
    <t>Поставка запасных частей к транспортным средствам 0172100010122000143</t>
  </si>
  <si>
    <t>Размещена 27.10.2022
Ф+ Ю+ Доп соглашение на уменьшение ,(было 120 270,00)</t>
  </si>
  <si>
    <t>том 67</t>
  </si>
  <si>
    <t>29.09.22-23.11.22</t>
  </si>
  <si>
    <t>84л.</t>
  </si>
  <si>
    <t>ИП Рамонене И. А.</t>
  </si>
  <si>
    <t xml:space="preserve">2/2/1 Отклонено: 1 </t>
  </si>
  <si>
    <t>100205064122100030/
100205064122100035</t>
  </si>
  <si>
    <t xml:space="preserve">Закупка не состоялась, будет повторное размещение.
Повторно 30.11.22
Ф+ Ю+ </t>
  </si>
  <si>
    <t>Яна
Ф Ю+</t>
  </si>
  <si>
    <t xml:space="preserve">ИП ПОЛИЩУК Л. Л. </t>
  </si>
  <si>
    <t>17/2022-м от 29.09.2022</t>
  </si>
  <si>
    <t>177.00100177.16.Э.229.22
не ЕАТ</t>
  </si>
  <si>
    <t>177.00100177.16.Э.229.22
ЕАТ</t>
  </si>
  <si>
    <t>177.00100177.16.Э.229.22 
ЕАТ</t>
  </si>
  <si>
    <t>177.00100177.17.Э.311.22
ЕАТ</t>
  </si>
  <si>
    <t>100205064122100035</t>
  </si>
  <si>
    <t xml:space="preserve">Антидемпинг 27,50%                             Публикация Ира                     </t>
  </si>
  <si>
    <t>исполнено 25.11.2022</t>
  </si>
  <si>
    <t>том 70</t>
  </si>
  <si>
    <t>27.09.22-25.11.22</t>
  </si>
  <si>
    <t>том 71</t>
  </si>
  <si>
    <t>05.10.22-15.11.22</t>
  </si>
  <si>
    <t>том 69</t>
  </si>
  <si>
    <t>30.09.22-18.11.22</t>
  </si>
  <si>
    <t>131л.</t>
  </si>
  <si>
    <t>том 68</t>
  </si>
  <si>
    <t>27.09.22-14.10.22</t>
  </si>
  <si>
    <t>том 72</t>
  </si>
  <si>
    <t>16.08.22-15.11.22</t>
  </si>
  <si>
    <t>том 73</t>
  </si>
  <si>
    <t>20.09.22-25.11.22</t>
  </si>
  <si>
    <t>том 75</t>
  </si>
  <si>
    <t>том 76</t>
  </si>
  <si>
    <t>29.09.22-28.11.22</t>
  </si>
  <si>
    <t>23/2022-м от 21.10.2022</t>
  </si>
  <si>
    <t>ООО "Спецдизайн"</t>
  </si>
  <si>
    <t>Заключены ГК</t>
  </si>
  <si>
    <t>том 74</t>
  </si>
  <si>
    <t>09.10.22-16.11.22</t>
  </si>
  <si>
    <t>24/2022-м от 02.12.2022</t>
  </si>
  <si>
    <t>1-22-00178449-0429</t>
  </si>
  <si>
    <t>22 1 7840308932 783801001 0146 000 6110 242</t>
  </si>
  <si>
    <t>1-22-00178449-0430</t>
  </si>
  <si>
    <t>1-22-00178449-0431</t>
  </si>
  <si>
    <t>22 1 7840308932 783801001 0147 000 6110 242</t>
  </si>
  <si>
    <t>22 1 7840308932 783801001 0145 000 6110 242</t>
  </si>
  <si>
    <t>Затраты на сеть "Интернет" и услуги интернет провайдера</t>
  </si>
  <si>
    <t>100205064122100037</t>
  </si>
  <si>
    <t>0172100010122000143</t>
  </si>
  <si>
    <t>0172100010122000141</t>
  </si>
  <si>
    <t>0172100010122000142</t>
  </si>
  <si>
    <t>Закупка не состоялась</t>
  </si>
  <si>
    <t xml:space="preserve">0172100010122000139/2022 от 05.12.2022 </t>
  </si>
  <si>
    <t xml:space="preserve"> Поставка бензина автомобильного (дизельное топливо) согласно спецификации</t>
  </si>
  <si>
    <t>№___________________________________/34520122/038888/5 от 24.11.2022</t>
  </si>
  <si>
    <t xml:space="preserve"> 1784030893222000204</t>
  </si>
  <si>
    <t>1-22-00178449-0443</t>
  </si>
  <si>
    <t>1-21-00178449-0433</t>
  </si>
  <si>
    <t>22 1 7840308932 783801001 0148 000 6512 244</t>
  </si>
  <si>
    <t>09.12.</t>
  </si>
  <si>
    <t>19.12.</t>
  </si>
  <si>
    <t>Аня                
Ю+ Ф+ Б 05.12.22</t>
  </si>
  <si>
    <t>Ира                     
Ю+Ф+ Б</t>
  </si>
  <si>
    <t>Отправлено на печать 05.12.22
(Бюджет 2023 г.)</t>
  </si>
  <si>
    <t>ИП Ермакова А.В.</t>
  </si>
  <si>
    <t>100205064122100039</t>
  </si>
  <si>
    <t>26/2022-м от 05.12.2022</t>
  </si>
  <si>
    <t>100205064122100040</t>
  </si>
  <si>
    <t>ИП НОВОСЕЛОВ Д. С.</t>
  </si>
  <si>
    <t>2, снижение 13,68%</t>
  </si>
  <si>
    <t>Настя                    Размещено 05.12.2022                 Ф+ Ю+</t>
  </si>
  <si>
    <t>Ира                        Размещено 05.12.2022                      Ф+ Ю+</t>
  </si>
  <si>
    <t>исполнено 30.11.2022</t>
  </si>
  <si>
    <t>Поставка комплектов индивидуальных медицинских гражданской защиты (КИМГЗ)</t>
  </si>
  <si>
    <t>ООО "СПЕЦТОРГРЕСУРС"</t>
  </si>
  <si>
    <t>8,                 снижение 11,28%</t>
  </si>
  <si>
    <t>100205064122100041</t>
  </si>
  <si>
    <t>ООО «ТопКапитал»</t>
  </si>
  <si>
    <t xml:space="preserve">Публикация Ира                      Запрос на увеличение </t>
  </si>
  <si>
    <t>100205064122100038</t>
  </si>
  <si>
    <t>25/2022-м от 07.12.2022</t>
  </si>
  <si>
    <t>29/2022-м от 07.12.2022</t>
  </si>
  <si>
    <t>27/2022-м от 05.12.2022</t>
  </si>
  <si>
    <t>ООО "АНТОЛ-АВТО"</t>
  </si>
  <si>
    <t>2, снижение 4.11%</t>
  </si>
  <si>
    <t>100205064122100042</t>
  </si>
  <si>
    <t>ООО «ЛЕНШИНА»</t>
  </si>
  <si>
    <t xml:space="preserve">2/1/2 Отклонено: 0 </t>
  </si>
  <si>
    <t>ООО «Спутник»</t>
  </si>
  <si>
    <t xml:space="preserve">Антидемпинг 45%                          Запрос на увеличение  </t>
  </si>
  <si>
    <t>ООО "Энергопрофсервис"</t>
  </si>
  <si>
    <t>28/2022-м от 07.12.2022</t>
  </si>
  <si>
    <t>Отправлено на печать 07.12.2022 Ира                                             Ф +Ю+</t>
  </si>
  <si>
    <t>исполнено 05.12.2022</t>
  </si>
  <si>
    <t>ГК исполнен на 414 370,26 руб. Соглашение о расторжении от 05.12.2022</t>
  </si>
  <si>
    <t>1-22-00178449-0436</t>
  </si>
  <si>
    <t>ЕАТ 
(неопределенка)</t>
  </si>
  <si>
    <t xml:space="preserve">ЕАТ </t>
  </si>
  <si>
    <t>30/2022-м от 08.12.2022</t>
  </si>
  <si>
    <t>№ А15/14 от 05.12.2022</t>
  </si>
  <si>
    <t>1784030893222000206</t>
  </si>
  <si>
    <t>2/3/3-425 от 08.04.2022
(ДС от 05.12.2022 Было 240 000,00)</t>
  </si>
  <si>
    <t>№ 36м/2022 от 01.09.2022
(ДС о расторжении от 08.12.2022 было 650 475,46)</t>
  </si>
  <si>
    <t>Услуги связи по предоставлению доступа к информационным ресурсам информационно-телекоммуникационной сети с целью обеспечения приема и передачи сообщений (включая обмен данными) между пользовательским оборудованием Заказчика и информационными системами, оказание услуг связи по передаче данных (в том числе и для целей передачи голосовой информации), предоставление доступа к сети передачи данных Участника 
0172100010122000144</t>
  </si>
  <si>
    <t>Услуги по доступу к информационно-коммуникационной сети Интернет 
0172100010122000145</t>
  </si>
  <si>
    <t>0172100010122000145</t>
  </si>
  <si>
    <t>0172100010122000144</t>
  </si>
  <si>
    <t>Услуги по организации питания на 2023, 2024 год 0172100010122000146</t>
  </si>
  <si>
    <t>0172100010122000146</t>
  </si>
  <si>
    <t>20.12.</t>
  </si>
  <si>
    <t>Яна                    
Ю+ Ф+ Б 05.12.22</t>
  </si>
  <si>
    <t>Отправлено на печать 08.12.22
(Бюджет 2023 г.)</t>
  </si>
  <si>
    <t>100205064122100047</t>
  </si>
  <si>
    <t>ООО «УралЗащита-Екатеринбург»</t>
  </si>
  <si>
    <t xml:space="preserve"> Ира                                             Ф +Ю+ Размещено 09.12.2022</t>
  </si>
  <si>
    <t xml:space="preserve">Поставка водного раствора мочевины (карбамида) для транспортных средств </t>
  </si>
  <si>
    <t xml:space="preserve">0172100010122000140/2022 от 12.12.2022 </t>
  </si>
  <si>
    <t>исполнено 07.12.2022</t>
  </si>
  <si>
    <t>12.12.</t>
  </si>
  <si>
    <t>21.12.</t>
  </si>
  <si>
    <t>(Бюджет 2023 г.)</t>
  </si>
  <si>
    <t>Предоставление канала связи с предоставлением доступа к управлению ресурсами телекоммуникационного оборудования, оказание услуг связи по передаче данных 0172100010122000147</t>
  </si>
  <si>
    <t>0172100010122000147</t>
  </si>
  <si>
    <t>31/2022-м от 12.12.2022</t>
  </si>
  <si>
    <t>1-22-00178449-0437</t>
  </si>
  <si>
    <t>1-22-00178449-0438</t>
  </si>
  <si>
    <t>1-22-00178449-0439</t>
  </si>
  <si>
    <t>Васильев А.С.</t>
  </si>
  <si>
    <t>том 77</t>
  </si>
  <si>
    <t>01.11.22-06.12.22</t>
  </si>
  <si>
    <t>том 78</t>
  </si>
  <si>
    <t>20.09.22-05.12.22</t>
  </si>
  <si>
    <t>132л.</t>
  </si>
  <si>
    <t>том 79</t>
  </si>
  <si>
    <t>26.09.22-08.12.22</t>
  </si>
  <si>
    <t>том 80</t>
  </si>
  <si>
    <t>06.10.22-15.11.22</t>
  </si>
  <si>
    <t>том 54</t>
  </si>
  <si>
    <t>том 81</t>
  </si>
  <si>
    <t>26.09.22-06.12.22</t>
  </si>
  <si>
    <t>90л.</t>
  </si>
  <si>
    <t>Неопределенка                               ТК 1400700000520010               (бюджет 2023г.)</t>
  </si>
  <si>
    <t>том 82</t>
  </si>
  <si>
    <t>08.07.22-24.11.22</t>
  </si>
  <si>
    <t>100205064122100050</t>
  </si>
  <si>
    <t>том 84</t>
  </si>
  <si>
    <t>25.10.22-15.11.22</t>
  </si>
  <si>
    <t>59л.</t>
  </si>
  <si>
    <t>том 83</t>
  </si>
  <si>
    <t>29.03.22-06.12.22</t>
  </si>
  <si>
    <t>141л.</t>
  </si>
  <si>
    <t>100205064122100048</t>
  </si>
  <si>
    <t>100205064122100051</t>
  </si>
  <si>
    <t xml:space="preserve">Размещено 14.12.2022 Ира                                             Ф+Ю+ </t>
  </si>
  <si>
    <t>Настя                              Размещено 14.12.2022 09.12.2022                    Ф+    Ю+</t>
  </si>
  <si>
    <t>1,
снижение 14,70 %</t>
  </si>
  <si>
    <t>ООО «ТН-ГРУПП»</t>
  </si>
  <si>
    <t>3                       (2 отклонили),
снижение 0 %</t>
  </si>
  <si>
    <t>22.12.</t>
  </si>
  <si>
    <t>18.01.</t>
  </si>
  <si>
    <t>19.01.</t>
  </si>
  <si>
    <t>33/2022-м от 14.12.2022</t>
  </si>
  <si>
    <t>29.32.</t>
  </si>
  <si>
    <t>1-22-00178449-0440</t>
  </si>
  <si>
    <t>22 1 7840308932 783801001 0149 000 2932 244</t>
  </si>
  <si>
    <t>1-22-00178449-0441</t>
  </si>
  <si>
    <t xml:space="preserve">22 1 7840308932 783801001 0150 000 4520 244 </t>
  </si>
  <si>
    <t>100205064122100053</t>
  </si>
  <si>
    <t xml:space="preserve">Размещено 15.12.2022, не состоялась                      Ира                                             Ф+Ю+ </t>
  </si>
  <si>
    <t>Поставка светильников светодиодных</t>
  </si>
  <si>
    <t>Отправлено на печать 14.12.2022</t>
  </si>
  <si>
    <t>100205064122100054</t>
  </si>
  <si>
    <t xml:space="preserve">Размещено 16.12.2022 Ира                          отправлено на печать 14.12.2022                                  Ф + Ю +  </t>
  </si>
  <si>
    <t>исполнено 12.12.2022</t>
  </si>
  <si>
    <t>исполнено 13.12.2022</t>
  </si>
  <si>
    <t>2                           (1 отклонили),
снижение 0%</t>
  </si>
  <si>
    <t>34/2022-м от 15.12.2022</t>
  </si>
  <si>
    <t>09.10.22-15.11.22</t>
  </si>
  <si>
    <t xml:space="preserve">0172100010122000141/2022 от 19.12.2022 </t>
  </si>
  <si>
    <t xml:space="preserve">0172100010122000142/2022 от 19.12.2022 </t>
  </si>
  <si>
    <t xml:space="preserve">0172100010122000143/2022 от 19.12.2022 </t>
  </si>
  <si>
    <t xml:space="preserve">1/0/1 Отклонено:0 </t>
  </si>
  <si>
    <t>0172100010122000144/2023 ~ от 30.12.2022</t>
  </si>
  <si>
    <t>0172100010122000145/2023 ~ от  30.12.2022</t>
  </si>
  <si>
    <t>0172100010122000146/2023 ~ от  30.12.2022</t>
  </si>
  <si>
    <t>36/2022-м от 19.12.2022</t>
  </si>
  <si>
    <t>Настя                          Отправлено на печать 19.12.2022                     Ф+   Ю+</t>
  </si>
  <si>
    <t xml:space="preserve">Поставка запасных частей к транспортным средствам </t>
  </si>
  <si>
    <t>09.01.</t>
  </si>
  <si>
    <t>10.01.</t>
  </si>
  <si>
    <t>Услуги по техническому обслуживанию и ремонту основной, специальной и вспомогательной пожарной техники (транспортных средств)</t>
  </si>
  <si>
    <t>Обязательное государственное личное страхование работников Федеральной противопожарной службы МЧС России
0172100010122000148</t>
  </si>
  <si>
    <t xml:space="preserve">0172100010122000147/2023 ~ от </t>
  </si>
  <si>
    <t xml:space="preserve">0172100010122000148/2023 ~ от </t>
  </si>
  <si>
    <t>0172100010122000148</t>
  </si>
  <si>
    <t>27.12.</t>
  </si>
  <si>
    <t>28.12.</t>
  </si>
  <si>
    <t>Исполнено 14.12.2022</t>
  </si>
  <si>
    <t>ГК исполнено на сумму 223 929,06                                                 Соглашение о расторжении от 24.11.2022</t>
  </si>
  <si>
    <t>Исполнено 15.12.2022</t>
  </si>
  <si>
    <t>05.08.22-18.11.22</t>
  </si>
  <si>
    <t>152л.</t>
  </si>
  <si>
    <t>07.09.22-08.11.22</t>
  </si>
  <si>
    <t>25.02.22-15.11.22</t>
  </si>
  <si>
    <t>171л.</t>
  </si>
  <si>
    <t>26.12.</t>
  </si>
  <si>
    <t>Поставка водного раствора мочевины (карбамида)для транспортных средств</t>
  </si>
  <si>
    <t>20.15.31.00</t>
  </si>
  <si>
    <t>АО "СЕВЕРЕН-ТЕЛЕКОМ"</t>
  </si>
  <si>
    <t>Отправлено на согласование  20.12.2022                         Настя                                             Ф+    Ю+                                Смена названия на Поставка ламп светодиодных взамен вышедших из строя</t>
  </si>
  <si>
    <t>том 88</t>
  </si>
  <si>
    <t>том 87</t>
  </si>
  <si>
    <t>том 86</t>
  </si>
  <si>
    <t>том 85</t>
  </si>
  <si>
    <t>том 91</t>
  </si>
  <si>
    <t>28.10.22-13.12.22</t>
  </si>
  <si>
    <t>том 89</t>
  </si>
  <si>
    <t>26.06.22-13.12.22</t>
  </si>
  <si>
    <t>92л.</t>
  </si>
  <si>
    <t>том 90</t>
  </si>
  <si>
    <t>26.09.22-13.12.22</t>
  </si>
  <si>
    <t>том 92</t>
  </si>
  <si>
    <t>01.11.22-14.12.22</t>
  </si>
  <si>
    <t>32/2022-м от 13.12.2022</t>
  </si>
  <si>
    <t>35/2022-м от 19.12.2022</t>
  </si>
  <si>
    <t>ООО "Диалог-Конверсия"</t>
  </si>
  <si>
    <t>100205064122100061</t>
  </si>
  <si>
    <t xml:space="preserve">№37/2022-м от 22.12.2022 </t>
  </si>
  <si>
    <t>100205064122100063</t>
  </si>
  <si>
    <t>100205064122100062</t>
  </si>
  <si>
    <t xml:space="preserve">3                       (3 отклонили),
</t>
  </si>
  <si>
    <t xml:space="preserve">Не состоялась                  Ира                                             Ф+Ю+ </t>
  </si>
  <si>
    <t xml:space="preserve">Размещена 22.12.2022               Ира                                             Ф+Ю+ </t>
  </si>
  <si>
    <t>3                       (1 отклонили),
снижение 0 %</t>
  </si>
  <si>
    <t>Ира                     
Ю+ Ф+Б 20.12.202</t>
  </si>
  <si>
    <t>Отправлено на печать 22.12.2022                       (бюджет 2023г.)</t>
  </si>
  <si>
    <t xml:space="preserve">Ира                     
Ю+ Ф+ Б </t>
  </si>
  <si>
    <t>38/2022-м от 23.12.2022</t>
  </si>
  <si>
    <t>1-22-00178449-0442</t>
  </si>
  <si>
    <t>1-22-00178449-0446</t>
  </si>
  <si>
    <t>27.40.15.150</t>
  </si>
  <si>
    <t>Поставка ламп светодиодных</t>
  </si>
  <si>
    <t>1-22-00178449-0447</t>
  </si>
  <si>
    <t xml:space="preserve"> Поставка теплоснабжения (кредиторская задолженность за 2021 год ТГК-1)</t>
  </si>
  <si>
    <t>100205064122100066</t>
  </si>
  <si>
    <t>1 р.д.</t>
  </si>
  <si>
    <t>Поставка запасных частей к транспортным средствам 
0172100010122000149</t>
  </si>
  <si>
    <t>11.01.</t>
  </si>
  <si>
    <t xml:space="preserve">0172100010122000149/2023 ~ от </t>
  </si>
  <si>
    <t>0172100010122000149</t>
  </si>
  <si>
    <t>см. вкладку ЕП п.4 и п.12</t>
  </si>
  <si>
    <t>00205064122100068</t>
  </si>
  <si>
    <t xml:space="preserve"> 
ИП САМСИ Д. С.
</t>
  </si>
  <si>
    <t>2,
снижение 0 %</t>
  </si>
  <si>
    <t>39/2022-м от 26.12.2022</t>
  </si>
  <si>
    <t>ГК исполнен на сумму 236 715,96 (было 236 742,91)                                            
 Соглашение о расторжении от 26.12.2022</t>
  </si>
  <si>
    <t>Запрос 0172100010122000148RAD3542 от 20.12 - ответ 21.12.2022
Запрос 0172100010122000148RAD3567 от 22.12 - ответ 23.12.2022</t>
  </si>
  <si>
    <t>40/2022-м от 26.12.2022</t>
  </si>
  <si>
    <t>100205064122100069</t>
  </si>
  <si>
    <t>исполнено 23.12.2022</t>
  </si>
  <si>
    <t>исполнено 20.12.2022</t>
  </si>
  <si>
    <t>исполнено 21.12.2022</t>
  </si>
  <si>
    <t>Яна                    
Ю+ Ф+ Б</t>
  </si>
  <si>
    <t xml:space="preserve">3/3/2 Отклонено: 1 </t>
  </si>
  <si>
    <t>39м/2022 от 19.12.2022</t>
  </si>
  <si>
    <t>1784030893222000210</t>
  </si>
  <si>
    <t>ГОЗ (ГК на 7 027 100,00 исполнен на  6 869 814,55)</t>
  </si>
  <si>
    <t>ГОЗ (ГК на 558 830,89 исполнен на  558 829,12)</t>
  </si>
  <si>
    <t>№2222177300032000000000000/34520122/035987/4 от 02.11.2022
(соглашение о расторжении от 19.12.2022)</t>
  </si>
  <si>
    <t>№ 38м/2022 от 19.12.2022</t>
  </si>
  <si>
    <t>№ 37м/2022 от 19.12.2022</t>
  </si>
  <si>
    <t xml:space="preserve"> 1784030893222000211 </t>
  </si>
  <si>
    <t xml:space="preserve"> 1784030893222000212 </t>
  </si>
  <si>
    <t>САНКТ-ПЕТЕРБУРГСКОЕ ГОСУДАРСТВЕННОЕ БЮДЖЕТНОЕ УЧРЕЖДЕНИЕ ЗДРАВООХРАНЕНИЯ "ГОРОДСКАЯ КЛИНИЧЕСКАЯ БОЛЬНИЦА № 31"</t>
  </si>
  <si>
    <t>АКЦИОНЕРНОЕ ОБЩЕСТВО "ОРДЕНА ОКТЯБРЬСКОЙ РЕВОЛЮЦИИ, ОРДЕНА ТРУДОВОГО КРАСНОГО ЗНАМЕНИ "ПЕРВАЯ ОБРАЗЦОВАЯ ТИПОГРАФИЯ"</t>
  </si>
  <si>
    <t>1784030893222000214</t>
  </si>
  <si>
    <t>№ 1А/2022-2 от 26.12.2022</t>
  </si>
  <si>
    <t>Запрос 0172100010122000149RAD3619 от 28.12.2022 - ответ от 28.12.2022</t>
  </si>
  <si>
    <t>АО «АльфаСтрахование»</t>
  </si>
  <si>
    <t>Неопределенка
(Бюджет 2023 г.)</t>
  </si>
  <si>
    <t>1-22-00178449-0448</t>
  </si>
  <si>
    <t>1-22-00178449-0449</t>
  </si>
  <si>
    <t>17.12.</t>
  </si>
  <si>
    <t>Затраты на приобретение материальных запасов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</si>
</sst>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\ _р_."/>
    <numFmt numFmtId="165" formatCode="#,##0.00_р_."/>
    <numFmt numFmtId="166" formatCode="dd/mm/yy;@"/>
    <numFmt numFmtId="167" formatCode="#,##0.00000\ _₽"/>
    <numFmt numFmtId="168" formatCode="#,##0.00000\ &quot;₽&quot;"/>
    <numFmt numFmtId="169" formatCode="#,##0.00\ &quot;₽&quot;"/>
    <numFmt numFmtId="170" formatCode="#,##0.00\ _₽"/>
  </numFmts>
  <fonts count="38" x14ac:knownFonts="1">
    <font>
      <sz val="10"/>
      <color rgb="FF000000"/>
      <name val="Arial"/>
      <charset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theme="2" tint="-0.89999084444715716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u/>
      <sz val="10"/>
      <color rgb="FF000000"/>
      <name val="Arial"/>
      <family val="2"/>
      <charset val="204"/>
    </font>
    <font>
      <strike/>
      <sz val="9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618">
    <xf numFmtId="0" fontId="0" fillId="0" borderId="0" xfId="0" applyAlignment="1">
      <alignment horizontal="left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10" fillId="0" borderId="0" xfId="0" applyFont="1" applyAlignment="1">
      <alignment horizontal="left"/>
    </xf>
    <xf numFmtId="49" fontId="2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Border="1" applyAlignment="1">
      <alignment vertical="center"/>
    </xf>
    <xf numFmtId="0" fontId="1" fillId="0" borderId="6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65" fontId="9" fillId="0" borderId="0" xfId="0" applyNumberFormat="1" applyFont="1" applyFill="1" applyAlignment="1">
      <alignment horizontal="center" vertical="center" wrapText="1"/>
    </xf>
    <xf numFmtId="164" fontId="9" fillId="0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14" fontId="9" fillId="5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165" fontId="9" fillId="5" borderId="2" xfId="0" applyNumberFormat="1" applyFont="1" applyFill="1" applyBorder="1" applyAlignment="1">
      <alignment horizontal="center" vertical="center" wrapText="1"/>
    </xf>
    <xf numFmtId="14" fontId="9" fillId="6" borderId="2" xfId="0" applyNumberFormat="1" applyFont="1" applyFill="1" applyBorder="1" applyAlignment="1">
      <alignment horizontal="center" vertical="center" wrapText="1"/>
    </xf>
    <xf numFmtId="49" fontId="9" fillId="6" borderId="2" xfId="0" applyNumberFormat="1" applyFont="1" applyFill="1" applyBorder="1" applyAlignment="1">
      <alignment horizontal="center" vertical="center" wrapText="1"/>
    </xf>
    <xf numFmtId="14" fontId="9" fillId="7" borderId="2" xfId="0" applyNumberFormat="1" applyFont="1" applyFill="1" applyBorder="1" applyAlignment="1">
      <alignment horizontal="center" vertical="center" wrapText="1"/>
    </xf>
    <xf numFmtId="49" fontId="9" fillId="7" borderId="2" xfId="0" applyNumberFormat="1" applyFont="1" applyFill="1" applyBorder="1" applyAlignment="1">
      <alignment horizontal="center" vertical="center" wrapText="1"/>
    </xf>
    <xf numFmtId="14" fontId="9" fillId="8" borderId="2" xfId="0" applyNumberFormat="1" applyFont="1" applyFill="1" applyBorder="1" applyAlignment="1">
      <alignment horizontal="center" vertical="center" wrapText="1"/>
    </xf>
    <xf numFmtId="49" fontId="9" fillId="8" borderId="2" xfId="0" applyNumberFormat="1" applyFont="1" applyFill="1" applyBorder="1" applyAlignment="1">
      <alignment horizontal="center"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14" fontId="9" fillId="9" borderId="2" xfId="0" applyNumberFormat="1" applyFont="1" applyFill="1" applyBorder="1" applyAlignment="1">
      <alignment horizontal="center" vertical="center" wrapText="1"/>
    </xf>
    <xf numFmtId="49" fontId="9" fillId="9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5" fontId="15" fillId="0" borderId="2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vertical="center"/>
    </xf>
    <xf numFmtId="164" fontId="15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165" fontId="15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3" borderId="0" xfId="0" applyFont="1" applyFill="1" applyAlignment="1">
      <alignment horizontal="center" wrapText="1"/>
    </xf>
    <xf numFmtId="164" fontId="14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Fill="1" applyBorder="1" applyAlignment="1">
      <alignment horizontal="center" vertical="center" wrapText="1"/>
    </xf>
    <xf numFmtId="4" fontId="9" fillId="8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164" fontId="10" fillId="10" borderId="0" xfId="0" applyNumberFormat="1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14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14" fontId="1" fillId="10" borderId="2" xfId="0" applyNumberFormat="1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164" fontId="1" fillId="10" borderId="2" xfId="0" applyNumberFormat="1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14" fontId="1" fillId="10" borderId="4" xfId="0" applyNumberFormat="1" applyFont="1" applyFill="1" applyBorder="1" applyAlignment="1">
      <alignment horizontal="center" vertical="center" wrapText="1"/>
    </xf>
    <xf numFmtId="49" fontId="9" fillId="11" borderId="2" xfId="0" applyNumberFormat="1" applyFont="1" applyFill="1" applyBorder="1" applyAlignment="1">
      <alignment horizontal="center" vertical="center" wrapText="1"/>
    </xf>
    <xf numFmtId="49" fontId="9" fillId="10" borderId="2" xfId="0" applyNumberFormat="1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164" fontId="19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4" fontId="9" fillId="10" borderId="2" xfId="0" applyNumberFormat="1" applyFont="1" applyFill="1" applyBorder="1" applyAlignment="1">
      <alignment horizontal="center" vertical="center" wrapText="1"/>
    </xf>
    <xf numFmtId="14" fontId="9" fillId="11" borderId="2" xfId="0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left"/>
    </xf>
    <xf numFmtId="168" fontId="0" fillId="0" borderId="0" xfId="0" applyNumberFormat="1" applyAlignment="1">
      <alignment horizontal="left"/>
    </xf>
    <xf numFmtId="169" fontId="0" fillId="0" borderId="0" xfId="0" applyNumberFormat="1" applyFill="1" applyAlignment="1">
      <alignment horizontal="left"/>
    </xf>
    <xf numFmtId="168" fontId="0" fillId="0" borderId="0" xfId="0" applyNumberFormat="1" applyFill="1" applyAlignment="1">
      <alignment horizontal="left"/>
    </xf>
    <xf numFmtId="0" fontId="1" fillId="0" borderId="4" xfId="0" applyFont="1" applyFill="1" applyBorder="1" applyAlignment="1">
      <alignment horizontal="center" vertical="center" wrapText="1"/>
    </xf>
    <xf numFmtId="49" fontId="1" fillId="10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4" fontId="18" fillId="0" borderId="14" xfId="0" applyNumberFormat="1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4" fontId="18" fillId="0" borderId="16" xfId="0" applyNumberFormat="1" applyFont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4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horizontal="center" vertical="top" wrapText="1"/>
      <protection locked="0"/>
    </xf>
    <xf numFmtId="14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16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0" borderId="0" xfId="0" applyNumberFormat="1" applyFont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0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67" fontId="0" fillId="0" borderId="0" xfId="0" applyNumberFormat="1" applyFill="1" applyBorder="1" applyAlignment="1">
      <alignment horizontal="left"/>
    </xf>
    <xf numFmtId="167" fontId="0" fillId="0" borderId="0" xfId="0" applyNumberFormat="1" applyBorder="1" applyAlignment="1">
      <alignment horizontal="left"/>
    </xf>
    <xf numFmtId="0" fontId="10" fillId="0" borderId="0" xfId="0" applyFont="1" applyBorder="1" applyAlignment="1">
      <alignment horizontal="center" vertical="center" wrapText="1"/>
    </xf>
    <xf numFmtId="0" fontId="24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6" fillId="8" borderId="2" xfId="0" applyNumberFormat="1" applyFont="1" applyFill="1" applyBorder="1" applyAlignment="1">
      <alignment horizontal="center" vertical="center" wrapText="1"/>
    </xf>
    <xf numFmtId="14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  <xf numFmtId="0" fontId="9" fillId="5" borderId="2" xfId="0" applyNumberFormat="1" applyFont="1" applyFill="1" applyBorder="1" applyAlignment="1">
      <alignment horizontal="center" vertical="center" wrapText="1"/>
    </xf>
    <xf numFmtId="0" fontId="9" fillId="6" borderId="2" xfId="0" applyNumberFormat="1" applyFont="1" applyFill="1" applyBorder="1" applyAlignment="1">
      <alignment horizontal="center" vertical="center" wrapText="1"/>
    </xf>
    <xf numFmtId="0" fontId="9" fillId="9" borderId="2" xfId="0" applyNumberFormat="1" applyFont="1" applyFill="1" applyBorder="1" applyAlignment="1">
      <alignment horizontal="center" vertical="center" wrapText="1"/>
    </xf>
    <xf numFmtId="0" fontId="9" fillId="7" borderId="2" xfId="0" applyNumberFormat="1" applyFont="1" applyFill="1" applyBorder="1" applyAlignment="1">
      <alignment horizontal="center" vertical="center" wrapText="1"/>
    </xf>
    <xf numFmtId="0" fontId="9" fillId="10" borderId="2" xfId="0" applyNumberFormat="1" applyFont="1" applyFill="1" applyBorder="1" applyAlignment="1">
      <alignment horizontal="center" vertical="center" wrapText="1"/>
    </xf>
    <xf numFmtId="0" fontId="9" fillId="11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NumberFormat="1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6" xfId="0" applyFont="1" applyFill="1" applyBorder="1" applyAlignment="1" applyProtection="1">
      <alignment horizontal="left" vertical="center" wrapText="1"/>
      <protection locked="0"/>
    </xf>
    <xf numFmtId="0" fontId="11" fillId="0" borderId="6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11" fillId="0" borderId="7" xfId="0" applyFont="1" applyFill="1" applyBorder="1" applyAlignment="1" applyProtection="1">
      <alignment horizontal="left" vertical="center" wrapText="1"/>
      <protection locked="0"/>
    </xf>
    <xf numFmtId="0" fontId="10" fillId="3" borderId="2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17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17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0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17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0" fontId="18" fillId="2" borderId="2" xfId="0" applyNumberFormat="1" applyFont="1" applyFill="1" applyBorder="1" applyAlignment="1" applyProtection="1">
      <alignment horizontal="center" vertical="center"/>
      <protection locked="0"/>
    </xf>
    <xf numFmtId="170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170" fontId="11" fillId="0" borderId="0" xfId="0" applyNumberFormat="1" applyFont="1" applyAlignment="1" applyProtection="1">
      <alignment horizontal="center" vertical="center" wrapText="1"/>
      <protection locked="0"/>
    </xf>
    <xf numFmtId="170" fontId="18" fillId="2" borderId="0" xfId="0" applyNumberFormat="1" applyFont="1" applyFill="1" applyAlignment="1" applyProtection="1">
      <alignment horizontal="center" vertical="center"/>
      <protection locked="0"/>
    </xf>
    <xf numFmtId="170" fontId="5" fillId="0" borderId="2" xfId="0" applyNumberFormat="1" applyFont="1" applyFill="1" applyBorder="1" applyAlignment="1">
      <alignment horizontal="center" vertical="center"/>
    </xf>
    <xf numFmtId="1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9" fillId="5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left" vertical="center" wrapText="1"/>
      <protection locked="0"/>
    </xf>
    <xf numFmtId="0" fontId="6" fillId="8" borderId="2" xfId="0" applyFont="1" applyFill="1" applyBorder="1" applyAlignment="1">
      <alignment horizontal="center" vertical="center" wrapText="1"/>
    </xf>
    <xf numFmtId="49" fontId="6" fillId="8" borderId="2" xfId="0" applyNumberFormat="1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14" fontId="9" fillId="12" borderId="2" xfId="0" applyNumberFormat="1" applyFont="1" applyFill="1" applyBorder="1" applyAlignment="1">
      <alignment horizontal="center" vertical="center" wrapText="1"/>
    </xf>
    <xf numFmtId="49" fontId="9" fillId="12" borderId="2" xfId="0" applyNumberFormat="1" applyFont="1" applyFill="1" applyBorder="1" applyAlignment="1">
      <alignment horizontal="center" vertical="center" wrapText="1"/>
    </xf>
    <xf numFmtId="0" fontId="9" fillId="12" borderId="2" xfId="0" applyNumberFormat="1" applyFont="1" applyFill="1" applyBorder="1" applyAlignment="1">
      <alignment horizontal="center" vertical="center" wrapText="1"/>
    </xf>
    <xf numFmtId="49" fontId="6" fillId="12" borderId="2" xfId="0" applyNumberFormat="1" applyFont="1" applyFill="1" applyBorder="1" applyAlignment="1">
      <alignment horizontal="center" vertical="center" wrapText="1"/>
    </xf>
    <xf numFmtId="165" fontId="9" fillId="8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164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0" xfId="0" applyNumberFormat="1" applyFont="1" applyAlignment="1" applyProtection="1">
      <alignment horizontal="center" vertical="center" wrapText="1"/>
      <protection locked="0"/>
    </xf>
    <xf numFmtId="164" fontId="9" fillId="8" borderId="2" xfId="0" applyNumberFormat="1" applyFont="1" applyFill="1" applyBorder="1" applyAlignment="1">
      <alignment horizontal="center" vertical="center" wrapText="1"/>
    </xf>
    <xf numFmtId="164" fontId="9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8" borderId="2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0" xfId="0" applyNumberFormat="1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left"/>
    </xf>
    <xf numFmtId="49" fontId="1" fillId="0" borderId="2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left"/>
    </xf>
    <xf numFmtId="49" fontId="10" fillId="0" borderId="0" xfId="0" applyNumberFormat="1" applyFont="1" applyFill="1" applyAlignment="1">
      <alignment horizontal="left"/>
    </xf>
    <xf numFmtId="49" fontId="1" fillId="0" borderId="4" xfId="0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top" wrapText="1"/>
    </xf>
    <xf numFmtId="49" fontId="1" fillId="0" borderId="5" xfId="0" applyNumberFormat="1" applyFont="1" applyFill="1" applyBorder="1" applyAlignment="1">
      <alignment horizontal="left" vertical="top" wrapText="1"/>
    </xf>
    <xf numFmtId="49" fontId="1" fillId="0" borderId="9" xfId="0" applyNumberFormat="1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horizontal="left"/>
    </xf>
    <xf numFmtId="49" fontId="10" fillId="10" borderId="2" xfId="0" applyNumberFormat="1" applyFont="1" applyFill="1" applyBorder="1" applyAlignment="1">
      <alignment horizontal="left"/>
    </xf>
    <xf numFmtId="49" fontId="1" fillId="10" borderId="2" xfId="0" applyNumberFormat="1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14" fontId="10" fillId="0" borderId="2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4" fontId="0" fillId="0" borderId="21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4" fontId="31" fillId="0" borderId="0" xfId="0" applyNumberFormat="1" applyFont="1" applyBorder="1" applyAlignment="1">
      <alignment horizontal="center" vertical="center"/>
    </xf>
    <xf numFmtId="16" fontId="31" fillId="0" borderId="0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" fontId="0" fillId="0" borderId="26" xfId="0" applyNumberForma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31" fillId="0" borderId="24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31" fillId="0" borderId="27" xfId="0" applyFont="1" applyBorder="1" applyAlignment="1">
      <alignment horizontal="left" vertical="center"/>
    </xf>
    <xf numFmtId="0" fontId="30" fillId="0" borderId="17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49" fontId="10" fillId="10" borderId="4" xfId="0" applyNumberFormat="1" applyFont="1" applyFill="1" applyBorder="1" applyAlignment="1">
      <alignment wrapText="1"/>
    </xf>
    <xf numFmtId="14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top" wrapText="1"/>
    </xf>
    <xf numFmtId="0" fontId="6" fillId="10" borderId="2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10" borderId="2" xfId="0" applyFont="1" applyFill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Border="1" applyAlignment="1">
      <alignment horizontal="center" vertical="center"/>
    </xf>
    <xf numFmtId="164" fontId="15" fillId="0" borderId="6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Fill="1" applyBorder="1" applyAlignment="1">
      <alignment horizontal="center" vertical="center" wrapText="1"/>
    </xf>
    <xf numFmtId="0" fontId="9" fillId="8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9" borderId="0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12" borderId="0" xfId="0" applyFont="1" applyFill="1" applyBorder="1" applyAlignment="1">
      <alignment horizontal="center" vertical="center" wrapText="1"/>
    </xf>
    <xf numFmtId="0" fontId="9" fillId="8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8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left" vertical="center"/>
    </xf>
    <xf numFmtId="170" fontId="11" fillId="13" borderId="2" xfId="0" applyNumberFormat="1" applyFont="1" applyFill="1" applyBorder="1" applyAlignment="1" applyProtection="1">
      <alignment horizontal="center" vertical="center" wrapText="1"/>
      <protection locked="0"/>
    </xf>
    <xf numFmtId="170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left" vertical="center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0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left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8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8" borderId="2" xfId="0" applyNumberFormat="1" applyFont="1" applyFill="1" applyBorder="1" applyAlignment="1">
      <alignment horizontal="center" vertical="center" wrapText="1"/>
    </xf>
    <xf numFmtId="11" fontId="9" fillId="3" borderId="2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9" fillId="8" borderId="2" xfId="0" applyNumberFormat="1" applyFont="1" applyFill="1" applyBorder="1" applyAlignment="1">
      <alignment horizontal="center" vertical="center" wrapText="1"/>
    </xf>
    <xf numFmtId="0" fontId="9" fillId="8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16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>
      <alignment horizontal="left" vertical="center"/>
    </xf>
    <xf numFmtId="164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164" fontId="14" fillId="10" borderId="2" xfId="0" applyNumberFormat="1" applyFont="1" applyFill="1" applyBorder="1" applyAlignment="1">
      <alignment horizontal="center" vertical="center" wrapText="1"/>
    </xf>
    <xf numFmtId="0" fontId="9" fillId="8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2" xfId="0" applyNumberFormat="1" applyFont="1" applyFill="1" applyBorder="1" applyAlignment="1">
      <alignment horizontal="center" vertical="center" wrapText="1"/>
    </xf>
    <xf numFmtId="4" fontId="23" fillId="8" borderId="2" xfId="0" applyNumberFormat="1" applyFont="1" applyFill="1" applyBorder="1" applyAlignment="1">
      <alignment horizontal="center" vertical="center" wrapText="1"/>
    </xf>
    <xf numFmtId="4" fontId="23" fillId="8" borderId="2" xfId="0" applyNumberFormat="1" applyFont="1" applyFill="1" applyBorder="1" applyAlignment="1">
      <alignment vertical="center" wrapText="1"/>
    </xf>
    <xf numFmtId="4" fontId="9" fillId="5" borderId="2" xfId="0" applyNumberFormat="1" applyFont="1" applyFill="1" applyBorder="1" applyAlignment="1">
      <alignment horizontal="center" vertical="center" wrapText="1"/>
    </xf>
    <xf numFmtId="4" fontId="9" fillId="6" borderId="2" xfId="0" applyNumberFormat="1" applyFont="1" applyFill="1" applyBorder="1" applyAlignment="1">
      <alignment horizontal="center" vertical="center" wrapText="1"/>
    </xf>
    <xf numFmtId="4" fontId="9" fillId="9" borderId="2" xfId="0" applyNumberFormat="1" applyFont="1" applyFill="1" applyBorder="1" applyAlignment="1">
      <alignment horizontal="center" vertical="center" wrapText="1"/>
    </xf>
    <xf numFmtId="4" fontId="9" fillId="7" borderId="2" xfId="0" applyNumberFormat="1" applyFont="1" applyFill="1" applyBorder="1" applyAlignment="1">
      <alignment horizontal="center" vertical="center" wrapText="1"/>
    </xf>
    <xf numFmtId="4" fontId="9" fillId="10" borderId="2" xfId="0" applyNumberFormat="1" applyFont="1" applyFill="1" applyBorder="1" applyAlignment="1">
      <alignment horizontal="center" vertical="center" wrapText="1"/>
    </xf>
    <xf numFmtId="4" fontId="9" fillId="11" borderId="2" xfId="0" applyNumberFormat="1" applyFont="1" applyFill="1" applyBorder="1" applyAlignment="1">
      <alignment horizontal="center" vertical="center" wrapText="1"/>
    </xf>
    <xf numFmtId="4" fontId="9" fillId="8" borderId="2" xfId="0" applyNumberFormat="1" applyFont="1" applyFill="1" applyBorder="1" applyAlignment="1">
      <alignment vertical="center" wrapText="1"/>
    </xf>
    <xf numFmtId="4" fontId="9" fillId="12" borderId="2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 wrapText="1"/>
    </xf>
    <xf numFmtId="4" fontId="6" fillId="9" borderId="2" xfId="0" applyNumberFormat="1" applyFont="1" applyFill="1" applyBorder="1" applyAlignment="1">
      <alignment horizontal="center" vertical="center" wrapText="1"/>
    </xf>
    <xf numFmtId="4" fontId="23" fillId="6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>
      <alignment horizontal="center" vertical="center" wrapText="1"/>
    </xf>
    <xf numFmtId="0" fontId="10" fillId="1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10" borderId="2" xfId="0" applyNumberFormat="1" applyFont="1" applyFill="1" applyBorder="1" applyAlignment="1">
      <alignment horizontal="center" vertical="center" wrapText="1"/>
    </xf>
    <xf numFmtId="0" fontId="1" fillId="1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1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Border="1" applyAlignment="1" applyProtection="1">
      <alignment horizontal="center" wrapText="1"/>
      <protection locked="0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49" fontId="14" fillId="0" borderId="2" xfId="0" applyNumberFormat="1" applyFont="1" applyFill="1" applyBorder="1" applyAlignment="1">
      <alignment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0" applyNumberFormat="1" applyFont="1" applyBorder="1" applyAlignment="1">
      <alignment horizontal="center" vertical="center" wrapText="1"/>
    </xf>
    <xf numFmtId="4" fontId="9" fillId="8" borderId="2" xfId="0" applyNumberFormat="1" applyFont="1" applyFill="1" applyBorder="1" applyAlignment="1">
      <alignment horizontal="center" vertical="center" wrapText="1"/>
    </xf>
    <xf numFmtId="0" fontId="9" fillId="8" borderId="2" xfId="0" applyNumberFormat="1" applyFont="1" applyFill="1" applyBorder="1" applyAlignment="1">
      <alignment horizontal="center" vertical="center" wrapText="1"/>
    </xf>
    <xf numFmtId="4" fontId="9" fillId="6" borderId="2" xfId="0" applyNumberFormat="1" applyFont="1" applyFill="1" applyBorder="1" applyAlignment="1">
      <alignment horizontal="center" vertical="center" wrapText="1"/>
    </xf>
    <xf numFmtId="4" fontId="9" fillId="8" borderId="2" xfId="0" applyNumberFormat="1" applyFont="1" applyFill="1" applyBorder="1" applyAlignment="1">
      <alignment horizontal="center" vertical="center" wrapText="1"/>
    </xf>
    <xf numFmtId="0" fontId="9" fillId="8" borderId="2" xfId="0" applyNumberFormat="1" applyFont="1" applyFill="1" applyBorder="1" applyAlignment="1">
      <alignment horizontal="center" vertical="center" wrapText="1"/>
    </xf>
    <xf numFmtId="0" fontId="9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 wrapText="1"/>
    </xf>
    <xf numFmtId="4" fontId="9" fillId="8" borderId="2" xfId="0" applyNumberFormat="1" applyFont="1" applyFill="1" applyBorder="1" applyAlignment="1">
      <alignment horizontal="center" vertical="center" wrapText="1"/>
    </xf>
    <xf numFmtId="0" fontId="9" fillId="8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9" fillId="8" borderId="2" xfId="0" applyNumberFormat="1" applyFont="1" applyFill="1" applyBorder="1" applyAlignment="1">
      <alignment horizontal="center" vertical="center" wrapText="1"/>
    </xf>
    <xf numFmtId="4" fontId="23" fillId="8" borderId="2" xfId="0" applyNumberFormat="1" applyFont="1" applyFill="1" applyBorder="1" applyAlignment="1">
      <alignment horizontal="center" vertical="center" wrapText="1"/>
    </xf>
    <xf numFmtId="0" fontId="9" fillId="8" borderId="2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4" fontId="9" fillId="8" borderId="2" xfId="0" applyNumberFormat="1" applyFont="1" applyFill="1" applyBorder="1" applyAlignment="1">
      <alignment horizontal="center" vertical="center" wrapText="1"/>
    </xf>
    <xf numFmtId="0" fontId="9" fillId="8" borderId="2" xfId="0" applyNumberFormat="1" applyFont="1" applyFill="1" applyBorder="1" applyAlignment="1">
      <alignment horizontal="center" vertical="center" wrapText="1"/>
    </xf>
    <xf numFmtId="4" fontId="9" fillId="8" borderId="2" xfId="0" applyNumberFormat="1" applyFont="1" applyFill="1" applyBorder="1" applyAlignment="1">
      <alignment horizontal="center" vertical="center" wrapText="1"/>
    </xf>
    <xf numFmtId="0" fontId="9" fillId="8" borderId="2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4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 applyProtection="1">
      <alignment horizontal="left" vertical="center" wrapText="1"/>
      <protection locked="0"/>
    </xf>
    <xf numFmtId="4" fontId="9" fillId="8" borderId="2" xfId="0" applyNumberFormat="1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4" fontId="9" fillId="8" borderId="2" xfId="0" applyNumberFormat="1" applyFont="1" applyFill="1" applyBorder="1" applyAlignment="1">
      <alignment horizontal="center" vertical="center" wrapText="1"/>
    </xf>
    <xf numFmtId="0" fontId="9" fillId="8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10" borderId="4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" fontId="9" fillId="8" borderId="2" xfId="0" applyNumberFormat="1" applyFont="1" applyFill="1" applyBorder="1" applyAlignment="1">
      <alignment horizontal="center" vertical="center" wrapText="1"/>
    </xf>
    <xf numFmtId="0" fontId="9" fillId="8" borderId="2" xfId="0" applyNumberFormat="1" applyFont="1" applyFill="1" applyBorder="1" applyAlignment="1">
      <alignment horizontal="center" vertical="center" wrapText="1"/>
    </xf>
    <xf numFmtId="16" fontId="11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NumberFormat="1" applyFont="1" applyFill="1" applyBorder="1" applyAlignment="1">
      <alignment horizontal="center" vertical="center" wrapText="1"/>
    </xf>
    <xf numFmtId="170" fontId="11" fillId="3" borderId="2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" fontId="23" fillId="8" borderId="2" xfId="0" applyNumberFormat="1" applyFont="1" applyFill="1" applyBorder="1" applyAlignment="1">
      <alignment horizontal="center" vertical="center" wrapText="1"/>
    </xf>
    <xf numFmtId="4" fontId="9" fillId="8" borderId="2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9" fillId="8" borderId="2" xfId="0" applyNumberFormat="1" applyFont="1" applyFill="1" applyBorder="1" applyAlignment="1">
      <alignment horizontal="center" vertical="center" wrapText="1"/>
    </xf>
    <xf numFmtId="0" fontId="9" fillId="8" borderId="2" xfId="0" applyNumberFormat="1" applyFont="1" applyFill="1" applyBorder="1" applyAlignment="1">
      <alignment horizontal="center" vertical="center" wrapText="1"/>
    </xf>
    <xf numFmtId="4" fontId="9" fillId="8" borderId="2" xfId="0" applyNumberFormat="1" applyFont="1" applyFill="1" applyBorder="1" applyAlignment="1">
      <alignment horizontal="center" vertical="center" wrapText="1"/>
    </xf>
    <xf numFmtId="3" fontId="9" fillId="8" borderId="2" xfId="0" applyNumberFormat="1" applyFont="1" applyFill="1" applyBorder="1" applyAlignment="1">
      <alignment horizontal="center" vertical="center" wrapText="1"/>
    </xf>
    <xf numFmtId="4" fontId="9" fillId="8" borderId="2" xfId="0" applyNumberFormat="1" applyFont="1" applyFill="1" applyBorder="1" applyAlignment="1">
      <alignment horizontal="center" vertical="center" wrapText="1"/>
    </xf>
    <xf numFmtId="0" fontId="9" fillId="8" borderId="2" xfId="0" applyNumberFormat="1" applyFont="1" applyFill="1" applyBorder="1" applyAlignment="1">
      <alignment horizontal="center" vertical="center" wrapText="1"/>
    </xf>
    <xf numFmtId="4" fontId="9" fillId="8" borderId="2" xfId="0" applyNumberFormat="1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0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 applyProtection="1">
      <alignment horizontal="left" vertical="center" wrapText="1"/>
      <protection locked="0"/>
    </xf>
    <xf numFmtId="164" fontId="14" fillId="0" borderId="4" xfId="0" applyNumberFormat="1" applyFont="1" applyFill="1" applyBorder="1" applyAlignment="1">
      <alignment horizontal="center" vertical="center" wrapText="1"/>
    </xf>
    <xf numFmtId="164" fontId="1" fillId="10" borderId="4" xfId="0" applyNumberFormat="1" applyFont="1" applyFill="1" applyBorder="1" applyAlignment="1">
      <alignment horizontal="center" vertical="center" wrapText="1"/>
    </xf>
    <xf numFmtId="164" fontId="1" fillId="10" borderId="5" xfId="0" applyNumberFormat="1" applyFont="1" applyFill="1" applyBorder="1" applyAlignment="1">
      <alignment horizontal="center" vertical="center" wrapText="1"/>
    </xf>
    <xf numFmtId="164" fontId="14" fillId="10" borderId="4" xfId="0" applyNumberFormat="1" applyFont="1" applyFill="1" applyBorder="1" applyAlignment="1">
      <alignment horizontal="center" vertical="center" wrapText="1"/>
    </xf>
    <xf numFmtId="164" fontId="14" fillId="10" borderId="5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10" borderId="0" xfId="0" applyFont="1" applyFill="1" applyAlignment="1">
      <alignment horizontal="center" vertical="center"/>
    </xf>
    <xf numFmtId="4" fontId="9" fillId="8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49" fontId="3" fillId="0" borderId="0" xfId="1" applyNumberFormat="1" applyFont="1" applyFill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 applyProtection="1">
      <alignment horizontal="center" vertical="center" wrapText="1"/>
      <protection locked="0"/>
    </xf>
    <xf numFmtId="4" fontId="9" fillId="8" borderId="4" xfId="0" applyNumberFormat="1" applyFont="1" applyFill="1" applyBorder="1" applyAlignment="1">
      <alignment horizontal="center" vertical="center" wrapText="1"/>
    </xf>
    <xf numFmtId="4" fontId="9" fillId="8" borderId="5" xfId="0" applyNumberFormat="1" applyFont="1" applyFill="1" applyBorder="1" applyAlignment="1">
      <alignment horizontal="center" vertical="center" wrapText="1"/>
    </xf>
    <xf numFmtId="4" fontId="9" fillId="8" borderId="9" xfId="0" applyNumberFormat="1" applyFont="1" applyFill="1" applyBorder="1" applyAlignment="1">
      <alignment horizontal="center" vertical="center" wrapText="1"/>
    </xf>
    <xf numFmtId="4" fontId="9" fillId="5" borderId="4" xfId="0" applyNumberFormat="1" applyFont="1" applyFill="1" applyBorder="1" applyAlignment="1">
      <alignment horizontal="center" vertical="center" wrapText="1"/>
    </xf>
    <xf numFmtId="4" fontId="9" fillId="5" borderId="5" xfId="0" applyNumberFormat="1" applyFont="1" applyFill="1" applyBorder="1" applyAlignment="1">
      <alignment horizontal="center" vertical="center" wrapText="1"/>
    </xf>
    <xf numFmtId="4" fontId="9" fillId="8" borderId="2" xfId="0" applyNumberFormat="1" applyFont="1" applyFill="1" applyBorder="1" applyAlignment="1">
      <alignment horizontal="center" vertical="center" wrapText="1"/>
    </xf>
    <xf numFmtId="4" fontId="9" fillId="6" borderId="4" xfId="0" applyNumberFormat="1" applyFont="1" applyFill="1" applyBorder="1" applyAlignment="1">
      <alignment horizontal="center" vertical="center" wrapText="1"/>
    </xf>
    <xf numFmtId="4" fontId="9" fillId="6" borderId="5" xfId="0" applyNumberFormat="1" applyFont="1" applyFill="1" applyBorder="1" applyAlignment="1">
      <alignment horizontal="center" vertical="center" wrapText="1"/>
    </xf>
    <xf numFmtId="4" fontId="9" fillId="6" borderId="2" xfId="0" applyNumberFormat="1" applyFont="1" applyFill="1" applyBorder="1" applyAlignment="1">
      <alignment horizontal="center" vertical="center" wrapText="1"/>
    </xf>
    <xf numFmtId="4" fontId="23" fillId="8" borderId="2" xfId="0" applyNumberFormat="1" applyFont="1" applyFill="1" applyBorder="1" applyAlignment="1">
      <alignment horizontal="center" vertical="center" wrapText="1"/>
    </xf>
    <xf numFmtId="0" fontId="9" fillId="8" borderId="2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4" fillId="0" borderId="4" xfId="0" applyNumberFormat="1" applyFont="1" applyFill="1" applyBorder="1" applyAlignment="1">
      <alignment horizontal="center" vertical="center" wrapText="1"/>
    </xf>
    <xf numFmtId="164" fontId="14" fillId="0" borderId="9" xfId="0" applyNumberFormat="1" applyFont="1" applyFill="1" applyBorder="1" applyAlignment="1">
      <alignment horizontal="center" vertical="center" wrapText="1"/>
    </xf>
    <xf numFmtId="164" fontId="14" fillId="0" borderId="5" xfId="0" applyNumberFormat="1" applyFont="1" applyFill="1" applyBorder="1" applyAlignment="1">
      <alignment horizontal="center" vertical="center" wrapText="1"/>
    </xf>
    <xf numFmtId="164" fontId="1" fillId="10" borderId="4" xfId="0" applyNumberFormat="1" applyFont="1" applyFill="1" applyBorder="1" applyAlignment="1">
      <alignment horizontal="center" vertical="center" wrapText="1"/>
    </xf>
    <xf numFmtId="164" fontId="1" fillId="10" borderId="5" xfId="0" applyNumberFormat="1" applyFont="1" applyFill="1" applyBorder="1" applyAlignment="1">
      <alignment horizontal="center" vertical="center" wrapText="1"/>
    </xf>
    <xf numFmtId="164" fontId="14" fillId="10" borderId="4" xfId="0" applyNumberFormat="1" applyFont="1" applyFill="1" applyBorder="1" applyAlignment="1">
      <alignment horizontal="center" vertical="center" wrapText="1"/>
    </xf>
    <xf numFmtId="164" fontId="14" fillId="10" borderId="5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top" wrapText="1"/>
    </xf>
    <xf numFmtId="49" fontId="1" fillId="0" borderId="9" xfId="0" applyNumberFormat="1" applyFont="1" applyFill="1" applyBorder="1" applyAlignment="1">
      <alignment horizontal="left" vertical="top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horizontal="center" vertical="center"/>
    </xf>
    <xf numFmtId="165" fontId="1" fillId="0" borderId="4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164" fontId="10" fillId="0" borderId="4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" fontId="10" fillId="0" borderId="9" xfId="0" applyNumberFormat="1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40"/>
  <sheetViews>
    <sheetView showGridLines="0" topLeftCell="K1" zoomScaleNormal="100" workbookViewId="0">
      <pane ySplit="1" topLeftCell="A233" activePane="bottomLeft" state="frozen"/>
      <selection activeCell="K1" sqref="K1"/>
      <selection pane="bottomLeft" activeCell="U245" sqref="U245"/>
    </sheetView>
  </sheetViews>
  <sheetFormatPr defaultColWidth="9.1796875" defaultRowHeight="11.5" x14ac:dyDescent="0.25"/>
  <cols>
    <col min="1" max="1" width="10.81640625" style="376" customWidth="1"/>
    <col min="2" max="2" width="17.54296875" style="376" customWidth="1"/>
    <col min="3" max="3" width="15.26953125" style="376" customWidth="1"/>
    <col min="4" max="4" width="19.54296875" style="376" customWidth="1"/>
    <col min="5" max="5" width="12.54296875" style="376" customWidth="1"/>
    <col min="6" max="6" width="20.81640625" style="376" customWidth="1"/>
    <col min="7" max="7" width="19.54296875" style="378" customWidth="1"/>
    <col min="8" max="8" width="6.54296875" style="376" customWidth="1"/>
    <col min="9" max="9" width="14.453125" style="377" bestFit="1" customWidth="1"/>
    <col min="10" max="10" width="12.453125" style="376" customWidth="1"/>
    <col min="11" max="11" width="16" style="377" customWidth="1"/>
    <col min="12" max="12" width="13.26953125" style="376" customWidth="1"/>
    <col min="13" max="13" width="29.54296875" style="376" customWidth="1"/>
    <col min="14" max="14" width="12.1796875" style="378" customWidth="1"/>
    <col min="15" max="17" width="15.26953125" style="440" customWidth="1"/>
    <col min="18" max="18" width="14.54296875" style="440" customWidth="1"/>
    <col min="19" max="19" width="23.453125" style="377" customWidth="1"/>
    <col min="20" max="20" width="17.26953125" style="440" customWidth="1"/>
    <col min="21" max="21" width="24.26953125" style="378" customWidth="1"/>
    <col min="22" max="22" width="14.453125" style="440" customWidth="1"/>
    <col min="23" max="23" width="15" style="440" customWidth="1"/>
    <col min="24" max="24" width="12" style="378" customWidth="1"/>
    <col min="25" max="25" width="28.453125" style="376" customWidth="1"/>
    <col min="26" max="16384" width="9.1796875" style="376"/>
  </cols>
  <sheetData>
    <row r="1" spans="1:25" ht="23" x14ac:dyDescent="0.25">
      <c r="A1" s="198" t="s">
        <v>474</v>
      </c>
      <c r="B1" s="198" t="s">
        <v>475</v>
      </c>
      <c r="C1" s="198" t="s">
        <v>18</v>
      </c>
      <c r="D1" s="198" t="s">
        <v>9</v>
      </c>
      <c r="E1" s="198" t="s">
        <v>10</v>
      </c>
      <c r="F1" s="198" t="s">
        <v>3</v>
      </c>
      <c r="G1" s="21" t="s">
        <v>7</v>
      </c>
      <c r="H1" s="198" t="s">
        <v>22</v>
      </c>
      <c r="I1" s="22" t="s">
        <v>4</v>
      </c>
      <c r="J1" s="198" t="s">
        <v>17</v>
      </c>
      <c r="K1" s="22" t="s">
        <v>19</v>
      </c>
      <c r="L1" s="198" t="s">
        <v>20</v>
      </c>
      <c r="M1" s="198" t="s">
        <v>0</v>
      </c>
      <c r="N1" s="21" t="s">
        <v>2</v>
      </c>
      <c r="O1" s="429" t="s">
        <v>5</v>
      </c>
      <c r="P1" s="429" t="s">
        <v>988</v>
      </c>
      <c r="Q1" s="429" t="s">
        <v>774</v>
      </c>
      <c r="R1" s="429" t="s">
        <v>6</v>
      </c>
      <c r="S1" s="22" t="s">
        <v>675</v>
      </c>
      <c r="T1" s="429" t="s">
        <v>12</v>
      </c>
      <c r="U1" s="21" t="s">
        <v>669</v>
      </c>
      <c r="V1" s="429" t="s">
        <v>13</v>
      </c>
      <c r="W1" s="429" t="s">
        <v>1</v>
      </c>
      <c r="X1" s="21" t="s">
        <v>16</v>
      </c>
      <c r="Y1" s="22" t="s">
        <v>21</v>
      </c>
    </row>
    <row r="2" spans="1:25" ht="48" customHeight="1" x14ac:dyDescent="0.25">
      <c r="A2" s="351" t="s">
        <v>197</v>
      </c>
      <c r="B2" s="351" t="s">
        <v>483</v>
      </c>
      <c r="C2" s="351" t="s">
        <v>200</v>
      </c>
      <c r="D2" s="351" t="s">
        <v>62</v>
      </c>
      <c r="E2" s="54">
        <v>44918</v>
      </c>
      <c r="F2" s="351" t="s">
        <v>38</v>
      </c>
      <c r="G2" s="427" t="s">
        <v>122</v>
      </c>
      <c r="H2" s="351">
        <v>227</v>
      </c>
      <c r="I2" s="55" t="s">
        <v>61</v>
      </c>
      <c r="J2" s="351">
        <v>390</v>
      </c>
      <c r="K2" s="55" t="s">
        <v>266</v>
      </c>
      <c r="L2" s="351" t="s">
        <v>49</v>
      </c>
      <c r="M2" s="351" t="s">
        <v>204</v>
      </c>
      <c r="N2" s="351">
        <v>2021</v>
      </c>
      <c r="O2" s="106">
        <f>Q2</f>
        <v>108352.15</v>
      </c>
      <c r="P2" s="106"/>
      <c r="Q2" s="106">
        <v>108352.15</v>
      </c>
      <c r="R2" s="106">
        <f>РАЗМЕЩЕНИЯ!G4</f>
        <v>136000</v>
      </c>
      <c r="S2" s="55" t="s">
        <v>79</v>
      </c>
      <c r="T2" s="106">
        <f>РАЗМЕЩЕНИЯ!L4</f>
        <v>108516.76</v>
      </c>
      <c r="U2" s="375" t="str">
        <f>РАЗМЕЩЕНИЯ!N4</f>
        <v>0172100010121000144/2022 от 27.12.2021</v>
      </c>
      <c r="V2" s="106">
        <f>R2-T2</f>
        <v>27483.240000000005</v>
      </c>
      <c r="W2" s="106">
        <f>O2-T2</f>
        <v>-164.61000000000058</v>
      </c>
      <c r="X2" s="55"/>
      <c r="Y2" s="351" t="s">
        <v>2707</v>
      </c>
    </row>
    <row r="3" spans="1:25" ht="36" customHeight="1" x14ac:dyDescent="0.25">
      <c r="A3" s="351" t="s">
        <v>59</v>
      </c>
      <c r="B3" s="351" t="s">
        <v>492</v>
      </c>
      <c r="C3" s="351" t="s">
        <v>124</v>
      </c>
      <c r="D3" s="351" t="s">
        <v>666</v>
      </c>
      <c r="E3" s="54">
        <v>44771</v>
      </c>
      <c r="F3" s="351" t="s">
        <v>80</v>
      </c>
      <c r="G3" s="427" t="s">
        <v>122</v>
      </c>
      <c r="H3" s="351">
        <v>226</v>
      </c>
      <c r="I3" s="55" t="s">
        <v>81</v>
      </c>
      <c r="J3" s="351">
        <v>300</v>
      </c>
      <c r="K3" s="55" t="s">
        <v>266</v>
      </c>
      <c r="L3" s="351" t="s">
        <v>49</v>
      </c>
      <c r="M3" s="351" t="s">
        <v>34</v>
      </c>
      <c r="N3" s="351">
        <v>2021</v>
      </c>
      <c r="O3" s="106">
        <f>Q3</f>
        <v>4015000</v>
      </c>
      <c r="P3" s="106"/>
      <c r="Q3" s="106">
        <v>4015000</v>
      </c>
      <c r="R3" s="106">
        <v>3650000</v>
      </c>
      <c r="S3" s="55" t="s">
        <v>82</v>
      </c>
      <c r="T3" s="106">
        <f>РАЗМЕЩЕНИЯ!L3</f>
        <v>4015000</v>
      </c>
      <c r="U3" s="375" t="str">
        <f>РАЗМЕЩЕНИЯ!N3</f>
        <v>0172100010121000143/2022  от 27.12.2021</v>
      </c>
      <c r="V3" s="106">
        <f>R3-T3</f>
        <v>-365000</v>
      </c>
      <c r="W3" s="106">
        <f>O3-T3</f>
        <v>0</v>
      </c>
      <c r="X3" s="55"/>
      <c r="Y3" s="351" t="s">
        <v>87</v>
      </c>
    </row>
    <row r="4" spans="1:25" ht="54.75" customHeight="1" x14ac:dyDescent="0.25">
      <c r="A4" s="351" t="s">
        <v>15</v>
      </c>
      <c r="B4" s="351" t="s">
        <v>477</v>
      </c>
      <c r="C4" s="351" t="s">
        <v>63</v>
      </c>
      <c r="D4" s="351" t="s">
        <v>471</v>
      </c>
      <c r="E4" s="54">
        <v>44533</v>
      </c>
      <c r="F4" s="351" t="s">
        <v>83</v>
      </c>
      <c r="G4" s="427" t="s">
        <v>122</v>
      </c>
      <c r="H4" s="351">
        <v>225</v>
      </c>
      <c r="I4" s="55" t="s">
        <v>84</v>
      </c>
      <c r="J4" s="351">
        <v>300</v>
      </c>
      <c r="K4" s="55" t="s">
        <v>393</v>
      </c>
      <c r="L4" s="351" t="s">
        <v>49</v>
      </c>
      <c r="M4" s="351" t="s">
        <v>85</v>
      </c>
      <c r="N4" s="375">
        <v>2021</v>
      </c>
      <c r="O4" s="106">
        <f>Q4</f>
        <v>673550</v>
      </c>
      <c r="P4" s="106"/>
      <c r="Q4" s="106">
        <v>673550</v>
      </c>
      <c r="R4" s="106">
        <v>673550</v>
      </c>
      <c r="S4" s="55" t="s">
        <v>86</v>
      </c>
      <c r="T4" s="106">
        <f>РАЗМЕЩЕНИЯ!L6</f>
        <v>673550</v>
      </c>
      <c r="U4" s="375" t="str">
        <f>РАЗМЕЩЕНИЯ!N6</f>
        <v>0172100010121000146/2022 от 27.12.2021</v>
      </c>
      <c r="V4" s="106">
        <f>R4-T4</f>
        <v>0</v>
      </c>
      <c r="W4" s="106">
        <f>O4-T4</f>
        <v>0</v>
      </c>
      <c r="X4" s="55" t="s">
        <v>70</v>
      </c>
      <c r="Y4" s="351" t="s">
        <v>87</v>
      </c>
    </row>
    <row r="5" spans="1:25" ht="72" customHeight="1" x14ac:dyDescent="0.25">
      <c r="A5" s="205" t="s">
        <v>58</v>
      </c>
      <c r="B5" s="205" t="s">
        <v>494</v>
      </c>
      <c r="C5" s="205" t="s">
        <v>89</v>
      </c>
      <c r="D5" s="205" t="s">
        <v>667</v>
      </c>
      <c r="E5" s="56">
        <v>44236</v>
      </c>
      <c r="F5" s="205" t="s">
        <v>90</v>
      </c>
      <c r="G5" s="58" t="s">
        <v>443</v>
      </c>
      <c r="H5" s="205">
        <v>221</v>
      </c>
      <c r="I5" s="57" t="s">
        <v>28</v>
      </c>
      <c r="J5" s="205">
        <v>300</v>
      </c>
      <c r="K5" s="57" t="s">
        <v>623</v>
      </c>
      <c r="L5" s="205" t="s">
        <v>49</v>
      </c>
      <c r="M5" s="205" t="s">
        <v>91</v>
      </c>
      <c r="N5" s="58">
        <v>2021</v>
      </c>
      <c r="O5" s="59">
        <f>Q5</f>
        <v>160000</v>
      </c>
      <c r="P5" s="59"/>
      <c r="Q5" s="59">
        <v>160000</v>
      </c>
      <c r="R5" s="59">
        <v>160000</v>
      </c>
      <c r="S5" s="57" t="s">
        <v>86</v>
      </c>
      <c r="T5" s="59">
        <f>РАЗМЕЩЕНИЯ!$L$5</f>
        <v>160000</v>
      </c>
      <c r="U5" s="58" t="str">
        <f>РАЗМЕЩЕНИЯ!$N$5</f>
        <v>0172100010121000145/2022 от 27.12.2021</v>
      </c>
      <c r="V5" s="59">
        <f>R5-T5</f>
        <v>0</v>
      </c>
      <c r="W5" s="59">
        <f>O5-T5</f>
        <v>0</v>
      </c>
      <c r="X5" s="57"/>
      <c r="Y5" s="205" t="s">
        <v>87</v>
      </c>
    </row>
    <row r="6" spans="1:25" ht="55.5" customHeight="1" x14ac:dyDescent="0.25">
      <c r="A6" s="205" t="s">
        <v>58</v>
      </c>
      <c r="B6" s="205" t="s">
        <v>494</v>
      </c>
      <c r="C6" s="205" t="s">
        <v>89</v>
      </c>
      <c r="D6" s="205" t="s">
        <v>668</v>
      </c>
      <c r="E6" s="56">
        <v>44236</v>
      </c>
      <c r="F6" s="205" t="s">
        <v>92</v>
      </c>
      <c r="G6" s="58" t="s">
        <v>443</v>
      </c>
      <c r="H6" s="205">
        <v>221</v>
      </c>
      <c r="I6" s="57" t="s">
        <v>29</v>
      </c>
      <c r="J6" s="205">
        <v>300</v>
      </c>
      <c r="K6" s="57" t="s">
        <v>632</v>
      </c>
      <c r="L6" s="205" t="s">
        <v>49</v>
      </c>
      <c r="M6" s="205" t="s">
        <v>37</v>
      </c>
      <c r="N6" s="58">
        <v>2021</v>
      </c>
      <c r="O6" s="59">
        <f>Q6</f>
        <v>1284016.5</v>
      </c>
      <c r="P6" s="59"/>
      <c r="Q6" s="59">
        <v>1284016.5</v>
      </c>
      <c r="R6" s="59">
        <v>1316940</v>
      </c>
      <c r="S6" s="57" t="s">
        <v>93</v>
      </c>
      <c r="T6" s="59">
        <f>РАЗМЕЩЕНИЯ!$L$7</f>
        <v>1284016.5</v>
      </c>
      <c r="U6" s="58" t="str">
        <f>РАЗМЕЩЕНИЯ!$N$7</f>
        <v>0172100010121000147/2022 от 28.12.2021</v>
      </c>
      <c r="V6" s="59">
        <f>R6-T6</f>
        <v>32923.5</v>
      </c>
      <c r="W6" s="59">
        <f>O6-T6</f>
        <v>0</v>
      </c>
      <c r="X6" s="57" t="s">
        <v>70</v>
      </c>
      <c r="Y6" s="205" t="s">
        <v>87</v>
      </c>
    </row>
    <row r="7" spans="1:25" s="379" customFormat="1" ht="46" x14ac:dyDescent="0.25">
      <c r="A7" s="351" t="s">
        <v>60</v>
      </c>
      <c r="B7" s="351" t="s">
        <v>488</v>
      </c>
      <c r="C7" s="351" t="s">
        <v>118</v>
      </c>
      <c r="D7" s="351" t="s">
        <v>120</v>
      </c>
      <c r="E7" s="54">
        <v>44816</v>
      </c>
      <c r="F7" s="351" t="s">
        <v>522</v>
      </c>
      <c r="G7" s="427" t="s">
        <v>122</v>
      </c>
      <c r="H7" s="351">
        <v>346</v>
      </c>
      <c r="I7" s="55" t="s">
        <v>123</v>
      </c>
      <c r="J7" s="351">
        <v>390</v>
      </c>
      <c r="K7" s="55" t="s">
        <v>256</v>
      </c>
      <c r="L7" s="351" t="s">
        <v>49</v>
      </c>
      <c r="M7" s="351" t="s">
        <v>35</v>
      </c>
      <c r="N7" s="375">
        <v>2022</v>
      </c>
      <c r="O7" s="106">
        <f t="shared" ref="O7:O11" si="0">Q7</f>
        <v>95000</v>
      </c>
      <c r="P7" s="106"/>
      <c r="Q7" s="106">
        <v>95000</v>
      </c>
      <c r="R7" s="106">
        <f>РАЗМЕЩЕНИЯ!G16</f>
        <v>100000</v>
      </c>
      <c r="S7" s="55" t="s">
        <v>2355</v>
      </c>
      <c r="T7" s="106">
        <f>РАЗМЕЩЕНИЯ!L16</f>
        <v>95000</v>
      </c>
      <c r="U7" s="375" t="str">
        <f>РАЗМЕЩЕНИЯ!N16</f>
        <v>0172100010122000009/2022 от 11.04.2022</v>
      </c>
      <c r="V7" s="106">
        <f t="shared" ref="V7" si="1">R7-T7</f>
        <v>5000</v>
      </c>
      <c r="W7" s="106">
        <f t="shared" ref="W7" si="2">O7-T7</f>
        <v>0</v>
      </c>
      <c r="X7" s="55" t="s">
        <v>768</v>
      </c>
      <c r="Y7" s="351"/>
    </row>
    <row r="8" spans="1:25" s="379" customFormat="1" ht="84" customHeight="1" x14ac:dyDescent="0.25">
      <c r="A8" s="351" t="s">
        <v>60</v>
      </c>
      <c r="B8" s="351" t="s">
        <v>488</v>
      </c>
      <c r="C8" s="351" t="s">
        <v>118</v>
      </c>
      <c r="D8" s="351" t="s">
        <v>138</v>
      </c>
      <c r="E8" s="54">
        <v>44816</v>
      </c>
      <c r="F8" s="351" t="s">
        <v>550</v>
      </c>
      <c r="G8" s="427" t="s">
        <v>139</v>
      </c>
      <c r="H8" s="351">
        <v>227</v>
      </c>
      <c r="I8" s="55" t="s">
        <v>2114</v>
      </c>
      <c r="J8" s="351">
        <v>300</v>
      </c>
      <c r="K8" s="55" t="s">
        <v>266</v>
      </c>
      <c r="L8" s="351" t="s">
        <v>333</v>
      </c>
      <c r="M8" s="351" t="s">
        <v>137</v>
      </c>
      <c r="N8" s="375">
        <v>2022</v>
      </c>
      <c r="O8" s="565">
        <f t="shared" si="0"/>
        <v>16800</v>
      </c>
      <c r="P8" s="106"/>
      <c r="Q8" s="570">
        <v>16800</v>
      </c>
      <c r="R8" s="106">
        <f>'ЕП п.4 и п.12'!E14</f>
        <v>27000</v>
      </c>
      <c r="S8" s="55" t="str">
        <f>'ЕП п.4 и п.12'!F14</f>
        <v>100205064122100005</v>
      </c>
      <c r="T8" s="106">
        <f>'ЕП п.4 и п.12'!G14</f>
        <v>11350</v>
      </c>
      <c r="U8" s="375" t="str">
        <f>'ЕП п.4 и п.12'!H14</f>
        <v>4/2022-м от 22.03.2022</v>
      </c>
      <c r="V8" s="106">
        <f t="shared" ref="V8:V53" si="3">R8-T8</f>
        <v>15650</v>
      </c>
      <c r="W8" s="570">
        <f>O8-SUM(T8:T9)</f>
        <v>0</v>
      </c>
      <c r="X8" s="55" t="s">
        <v>50</v>
      </c>
      <c r="Y8" s="351" t="s">
        <v>671</v>
      </c>
    </row>
    <row r="9" spans="1:25" s="379" customFormat="1" ht="84" customHeight="1" x14ac:dyDescent="0.25">
      <c r="A9" s="351" t="s">
        <v>60</v>
      </c>
      <c r="B9" s="351" t="s">
        <v>488</v>
      </c>
      <c r="C9" s="351" t="s">
        <v>118</v>
      </c>
      <c r="D9" s="351" t="s">
        <v>138</v>
      </c>
      <c r="E9" s="54">
        <v>44816</v>
      </c>
      <c r="F9" s="351" t="s">
        <v>550</v>
      </c>
      <c r="G9" s="427" t="s">
        <v>139</v>
      </c>
      <c r="H9" s="351">
        <v>227</v>
      </c>
      <c r="I9" s="55" t="s">
        <v>1563</v>
      </c>
      <c r="J9" s="351">
        <v>300</v>
      </c>
      <c r="K9" s="55" t="s">
        <v>266</v>
      </c>
      <c r="L9" s="351" t="s">
        <v>333</v>
      </c>
      <c r="M9" s="351" t="s">
        <v>137</v>
      </c>
      <c r="N9" s="375">
        <v>2022</v>
      </c>
      <c r="O9" s="566"/>
      <c r="P9" s="106"/>
      <c r="Q9" s="570"/>
      <c r="R9" s="106">
        <f>'ЕП п.4 и п.12'!E15</f>
        <v>5450</v>
      </c>
      <c r="S9" s="55" t="str">
        <f>'ЕП п.4 и п.12'!F15</f>
        <v>100205064122100013</v>
      </c>
      <c r="T9" s="106">
        <f>'ЕП п.4 и п.12'!G15</f>
        <v>5450</v>
      </c>
      <c r="U9" s="375" t="str">
        <f>'ЕП п.4 и п.12'!H15</f>
        <v>11/2022-м от 20.07.2022</v>
      </c>
      <c r="V9" s="106">
        <f>R9-T9</f>
        <v>0</v>
      </c>
      <c r="W9" s="570"/>
      <c r="X9" s="55" t="s">
        <v>50</v>
      </c>
      <c r="Y9" s="351" t="s">
        <v>671</v>
      </c>
    </row>
    <row r="10" spans="1:25" s="379" customFormat="1" ht="60" customHeight="1" x14ac:dyDescent="0.25">
      <c r="A10" s="351" t="s">
        <v>176</v>
      </c>
      <c r="B10" s="351" t="s">
        <v>485</v>
      </c>
      <c r="C10" s="351" t="s">
        <v>177</v>
      </c>
      <c r="D10" s="351" t="s">
        <v>173</v>
      </c>
      <c r="E10" s="54">
        <v>44771</v>
      </c>
      <c r="F10" s="351" t="s">
        <v>550</v>
      </c>
      <c r="G10" s="427" t="s">
        <v>139</v>
      </c>
      <c r="H10" s="351">
        <v>346</v>
      </c>
      <c r="I10" s="55" t="s">
        <v>174</v>
      </c>
      <c r="J10" s="351">
        <v>390</v>
      </c>
      <c r="K10" s="55" t="s">
        <v>1684</v>
      </c>
      <c r="L10" s="351" t="s">
        <v>333</v>
      </c>
      <c r="M10" s="351" t="s">
        <v>172</v>
      </c>
      <c r="N10" s="375">
        <v>2022</v>
      </c>
      <c r="O10" s="106">
        <f t="shared" si="0"/>
        <v>17300</v>
      </c>
      <c r="P10" s="106"/>
      <c r="Q10" s="106">
        <v>17300</v>
      </c>
      <c r="R10" s="106">
        <f>'ЕП п.4 и п.12'!E4</f>
        <v>29140</v>
      </c>
      <c r="S10" s="55" t="str">
        <f>'ЕП п.4 и п.12'!F4</f>
        <v xml:space="preserve">100205064122100003 </v>
      </c>
      <c r="T10" s="106">
        <f>'ЕП п.4 и п.12'!G4</f>
        <v>17300</v>
      </c>
      <c r="U10" s="375" t="str">
        <f>'ЕП п.4 и п.12'!H4</f>
        <v>3/2022-м от   05.03.2022</v>
      </c>
      <c r="V10" s="106">
        <f t="shared" si="3"/>
        <v>11840</v>
      </c>
      <c r="W10" s="106">
        <f t="shared" ref="W10:W53" si="4">O10-T10</f>
        <v>0</v>
      </c>
      <c r="X10" s="55" t="s">
        <v>50</v>
      </c>
      <c r="Y10" s="351" t="s">
        <v>671</v>
      </c>
    </row>
    <row r="11" spans="1:25" s="379" customFormat="1" ht="48" customHeight="1" x14ac:dyDescent="0.25">
      <c r="A11" s="351" t="s">
        <v>176</v>
      </c>
      <c r="B11" s="351" t="s">
        <v>485</v>
      </c>
      <c r="C11" s="351" t="s">
        <v>177</v>
      </c>
      <c r="D11" s="351" t="s">
        <v>181</v>
      </c>
      <c r="E11" s="54">
        <v>44771</v>
      </c>
      <c r="F11" s="351" t="s">
        <v>550</v>
      </c>
      <c r="G11" s="427" t="s">
        <v>139</v>
      </c>
      <c r="H11" s="351">
        <v>346</v>
      </c>
      <c r="I11" s="55" t="s">
        <v>729</v>
      </c>
      <c r="J11" s="351">
        <v>390</v>
      </c>
      <c r="K11" s="55" t="s">
        <v>1685</v>
      </c>
      <c r="L11" s="351" t="s">
        <v>333</v>
      </c>
      <c r="M11" s="351" t="s">
        <v>730</v>
      </c>
      <c r="N11" s="375">
        <v>2022</v>
      </c>
      <c r="O11" s="106">
        <f t="shared" si="0"/>
        <v>14500</v>
      </c>
      <c r="P11" s="106"/>
      <c r="Q11" s="106">
        <v>14500</v>
      </c>
      <c r="R11" s="106">
        <f>'ЕП п.4 и п.12'!E6</f>
        <v>15000</v>
      </c>
      <c r="S11" s="55" t="s">
        <v>894</v>
      </c>
      <c r="T11" s="106">
        <f>'ЕП п.4 и п.12'!G6</f>
        <v>14500</v>
      </c>
      <c r="U11" s="375" t="str">
        <f>'ЕП п.4 и п.12'!H6</f>
        <v>5/2022-м от 11.04.2022</v>
      </c>
      <c r="V11" s="106">
        <f t="shared" si="3"/>
        <v>500</v>
      </c>
      <c r="W11" s="106">
        <f t="shared" si="4"/>
        <v>0</v>
      </c>
      <c r="X11" s="55" t="s">
        <v>50</v>
      </c>
      <c r="Y11" s="351" t="s">
        <v>671</v>
      </c>
    </row>
    <row r="12" spans="1:25" s="379" customFormat="1" ht="84" customHeight="1" x14ac:dyDescent="0.25">
      <c r="A12" s="351" t="s">
        <v>205</v>
      </c>
      <c r="B12" s="351" t="s">
        <v>493</v>
      </c>
      <c r="C12" s="351" t="s">
        <v>476</v>
      </c>
      <c r="D12" s="351" t="s">
        <v>214</v>
      </c>
      <c r="E12" s="54">
        <v>44771</v>
      </c>
      <c r="F12" s="351" t="s">
        <v>532</v>
      </c>
      <c r="G12" s="427" t="s">
        <v>139</v>
      </c>
      <c r="H12" s="351">
        <v>225</v>
      </c>
      <c r="I12" s="55" t="s">
        <v>213</v>
      </c>
      <c r="J12" s="351">
        <v>300</v>
      </c>
      <c r="K12" s="55" t="s">
        <v>147</v>
      </c>
      <c r="L12" s="351" t="s">
        <v>49</v>
      </c>
      <c r="M12" s="351" t="s">
        <v>212</v>
      </c>
      <c r="N12" s="375">
        <v>2022</v>
      </c>
      <c r="O12" s="106">
        <f>Q12</f>
        <v>350902.07</v>
      </c>
      <c r="P12" s="430"/>
      <c r="Q12" s="106">
        <v>350902.07</v>
      </c>
      <c r="R12" s="106">
        <f>РАЗМЕЩЕНИЯ!G51</f>
        <v>352665.4</v>
      </c>
      <c r="S12" s="55" t="s">
        <v>1249</v>
      </c>
      <c r="T12" s="106">
        <f>РАЗМЕЩЕНИЯ!L51</f>
        <v>350902.07</v>
      </c>
      <c r="U12" s="375" t="str">
        <f>РАЗМЕЩЕНИЯ!N51</f>
        <v>0172100010122000043/2022 от 14.06.2022</v>
      </c>
      <c r="V12" s="106">
        <f t="shared" si="3"/>
        <v>1763.3300000000163</v>
      </c>
      <c r="W12" s="106">
        <f t="shared" si="4"/>
        <v>0</v>
      </c>
      <c r="X12" s="375" t="str">
        <f>РАЗМЕЩЕНИЯ!F51</f>
        <v>СМП</v>
      </c>
      <c r="Y12" s="351" t="s">
        <v>814</v>
      </c>
    </row>
    <row r="13" spans="1:25" s="379" customFormat="1" ht="60" customHeight="1" x14ac:dyDescent="0.25">
      <c r="A13" s="351" t="s">
        <v>205</v>
      </c>
      <c r="B13" s="351" t="s">
        <v>493</v>
      </c>
      <c r="C13" s="351" t="s">
        <v>476</v>
      </c>
      <c r="D13" s="351" t="s">
        <v>215</v>
      </c>
      <c r="E13" s="54">
        <v>44889</v>
      </c>
      <c r="F13" s="351" t="s">
        <v>533</v>
      </c>
      <c r="G13" s="427" t="s">
        <v>139</v>
      </c>
      <c r="H13" s="351">
        <v>346</v>
      </c>
      <c r="I13" s="55" t="s">
        <v>216</v>
      </c>
      <c r="J13" s="351">
        <v>390</v>
      </c>
      <c r="K13" s="55" t="s">
        <v>1686</v>
      </c>
      <c r="L13" s="351" t="s">
        <v>49</v>
      </c>
      <c r="M13" s="351" t="s">
        <v>208</v>
      </c>
      <c r="N13" s="375">
        <v>2022</v>
      </c>
      <c r="O13" s="565">
        <f>Q13</f>
        <v>230658.62</v>
      </c>
      <c r="P13" s="431"/>
      <c r="Q13" s="565">
        <v>230658.62</v>
      </c>
      <c r="R13" s="106">
        <f>РАЗМЕЩЕНИЯ!G21</f>
        <v>44569.99</v>
      </c>
      <c r="S13" s="55" t="s">
        <v>844</v>
      </c>
      <c r="T13" s="106">
        <f>РАЗМЕЩЕНИЯ!L21</f>
        <v>44569.99</v>
      </c>
      <c r="U13" s="375" t="str">
        <f>РАЗМЕЩЕНИЯ!N21</f>
        <v>0172100010122000013/2022 от  18.04.2022</v>
      </c>
      <c r="V13" s="106">
        <f>R13-T13</f>
        <v>0</v>
      </c>
      <c r="W13" s="565">
        <f>O13-SUM(T13:T17)</f>
        <v>0</v>
      </c>
      <c r="X13" s="375" t="s">
        <v>70</v>
      </c>
      <c r="Y13" s="351"/>
    </row>
    <row r="14" spans="1:25" s="379" customFormat="1" ht="60" customHeight="1" x14ac:dyDescent="0.25">
      <c r="A14" s="351" t="s">
        <v>205</v>
      </c>
      <c r="B14" s="351" t="s">
        <v>493</v>
      </c>
      <c r="C14" s="351" t="s">
        <v>476</v>
      </c>
      <c r="D14" s="351" t="s">
        <v>215</v>
      </c>
      <c r="E14" s="54">
        <v>44889</v>
      </c>
      <c r="F14" s="351" t="s">
        <v>533</v>
      </c>
      <c r="G14" s="427" t="s">
        <v>139</v>
      </c>
      <c r="H14" s="351">
        <v>346</v>
      </c>
      <c r="I14" s="55" t="s">
        <v>216</v>
      </c>
      <c r="J14" s="351">
        <v>390</v>
      </c>
      <c r="K14" s="55" t="s">
        <v>1686</v>
      </c>
      <c r="L14" s="351" t="s">
        <v>49</v>
      </c>
      <c r="M14" s="351" t="s">
        <v>208</v>
      </c>
      <c r="N14" s="375">
        <v>2022</v>
      </c>
      <c r="O14" s="567"/>
      <c r="P14" s="431"/>
      <c r="Q14" s="567"/>
      <c r="R14" s="106">
        <f>РАЗМЕЩЕНИЯ!G25</f>
        <v>86152.72</v>
      </c>
      <c r="S14" s="55" t="s">
        <v>859</v>
      </c>
      <c r="T14" s="106">
        <f>РАЗМЕЩЕНИЯ!L25</f>
        <v>78398.86</v>
      </c>
      <c r="U14" s="375" t="str">
        <f>РАЗМЕЩЕНИЯ!N25</f>
        <v>0172100010122000017/2022 от   19.04.2022</v>
      </c>
      <c r="V14" s="106">
        <f>R14-T14</f>
        <v>7753.8600000000006</v>
      </c>
      <c r="W14" s="567"/>
      <c r="X14" s="375" t="s">
        <v>70</v>
      </c>
      <c r="Y14" s="351"/>
    </row>
    <row r="15" spans="1:25" s="379" customFormat="1" ht="60" customHeight="1" x14ac:dyDescent="0.25">
      <c r="A15" s="351" t="s">
        <v>205</v>
      </c>
      <c r="B15" s="351" t="s">
        <v>493</v>
      </c>
      <c r="C15" s="351" t="s">
        <v>476</v>
      </c>
      <c r="D15" s="351" t="s">
        <v>215</v>
      </c>
      <c r="E15" s="54">
        <v>44889</v>
      </c>
      <c r="F15" s="351" t="s">
        <v>533</v>
      </c>
      <c r="G15" s="427" t="s">
        <v>139</v>
      </c>
      <c r="H15" s="351">
        <v>346</v>
      </c>
      <c r="I15" s="55" t="s">
        <v>216</v>
      </c>
      <c r="J15" s="351">
        <v>390</v>
      </c>
      <c r="K15" s="55" t="s">
        <v>1686</v>
      </c>
      <c r="L15" s="351" t="s">
        <v>49</v>
      </c>
      <c r="M15" s="351" t="s">
        <v>208</v>
      </c>
      <c r="N15" s="375">
        <v>2022</v>
      </c>
      <c r="O15" s="567"/>
      <c r="P15" s="430"/>
      <c r="Q15" s="567"/>
      <c r="R15" s="106">
        <v>25194.71</v>
      </c>
      <c r="S15" s="55" t="s">
        <v>2267</v>
      </c>
      <c r="T15" s="106">
        <f>РАЗМЕЩЕНИЯ!L106</f>
        <v>25194.71</v>
      </c>
      <c r="U15" s="375" t="str">
        <f>РАЗМЕЩЕНИЯ!N106</f>
        <v xml:space="preserve">0172100010122000097/2022         от 17.10.2022 </v>
      </c>
      <c r="V15" s="106">
        <f t="shared" ref="V15:V17" si="5">R15-T15</f>
        <v>0</v>
      </c>
      <c r="W15" s="567"/>
      <c r="X15" s="375" t="s">
        <v>768</v>
      </c>
      <c r="Y15" s="351"/>
    </row>
    <row r="16" spans="1:25" s="379" customFormat="1" ht="60" customHeight="1" x14ac:dyDescent="0.25">
      <c r="A16" s="351" t="s">
        <v>205</v>
      </c>
      <c r="B16" s="351" t="s">
        <v>493</v>
      </c>
      <c r="C16" s="351" t="s">
        <v>476</v>
      </c>
      <c r="D16" s="351" t="s">
        <v>215</v>
      </c>
      <c r="E16" s="54">
        <v>44889</v>
      </c>
      <c r="F16" s="351" t="s">
        <v>533</v>
      </c>
      <c r="G16" s="427" t="s">
        <v>139</v>
      </c>
      <c r="H16" s="351">
        <v>346</v>
      </c>
      <c r="I16" s="55" t="s">
        <v>216</v>
      </c>
      <c r="J16" s="351">
        <v>390</v>
      </c>
      <c r="K16" s="55" t="s">
        <v>1686</v>
      </c>
      <c r="L16" s="351" t="s">
        <v>49</v>
      </c>
      <c r="M16" s="351" t="s">
        <v>208</v>
      </c>
      <c r="N16" s="375">
        <v>2022</v>
      </c>
      <c r="O16" s="567"/>
      <c r="P16" s="430"/>
      <c r="Q16" s="567"/>
      <c r="R16" s="106">
        <v>74671</v>
      </c>
      <c r="S16" s="55" t="s">
        <v>2268</v>
      </c>
      <c r="T16" s="106">
        <f>РАЗМЕЩЕНИЯ!L107</f>
        <v>59362.400000000001</v>
      </c>
      <c r="U16" s="375" t="str">
        <f>РАЗМЕЩЕНИЯ!N107</f>
        <v xml:space="preserve">0172100010122000098/2022        от 17.10.2022 </v>
      </c>
      <c r="V16" s="106">
        <f t="shared" si="5"/>
        <v>15308.599999999999</v>
      </c>
      <c r="W16" s="567"/>
      <c r="X16" s="375" t="s">
        <v>70</v>
      </c>
      <c r="Y16" s="351"/>
    </row>
    <row r="17" spans="1:25" s="379" customFormat="1" ht="60" customHeight="1" x14ac:dyDescent="0.25">
      <c r="A17" s="351" t="s">
        <v>205</v>
      </c>
      <c r="B17" s="351" t="s">
        <v>493</v>
      </c>
      <c r="C17" s="351" t="s">
        <v>476</v>
      </c>
      <c r="D17" s="351" t="s">
        <v>215</v>
      </c>
      <c r="E17" s="54">
        <v>44889</v>
      </c>
      <c r="F17" s="351" t="s">
        <v>533</v>
      </c>
      <c r="G17" s="427" t="s">
        <v>139</v>
      </c>
      <c r="H17" s="351">
        <v>346</v>
      </c>
      <c r="I17" s="55" t="s">
        <v>216</v>
      </c>
      <c r="J17" s="351">
        <v>390</v>
      </c>
      <c r="K17" s="55" t="s">
        <v>1686</v>
      </c>
      <c r="L17" s="351" t="s">
        <v>49</v>
      </c>
      <c r="M17" s="351" t="s">
        <v>208</v>
      </c>
      <c r="N17" s="417">
        <v>2022</v>
      </c>
      <c r="O17" s="566"/>
      <c r="P17" s="430"/>
      <c r="Q17" s="566"/>
      <c r="R17" s="106">
        <f>РАЗМЕЩЕНИЯ!G144</f>
        <v>41308.6</v>
      </c>
      <c r="S17" s="55" t="s">
        <v>2636</v>
      </c>
      <c r="T17" s="106">
        <f>РАЗМЕЩЕНИЯ!L144</f>
        <v>23132.66</v>
      </c>
      <c r="U17" s="417" t="str">
        <f>РАЗМЕЩЕНИЯ!N144</f>
        <v xml:space="preserve">0172100010122000135/2022  от 21.11.2022 </v>
      </c>
      <c r="V17" s="106">
        <f t="shared" si="5"/>
        <v>18175.939999999999</v>
      </c>
      <c r="W17" s="566"/>
      <c r="X17" s="417" t="s">
        <v>70</v>
      </c>
      <c r="Y17" s="351"/>
    </row>
    <row r="18" spans="1:25" s="379" customFormat="1" ht="48" customHeight="1" x14ac:dyDescent="0.25">
      <c r="A18" s="351" t="s">
        <v>205</v>
      </c>
      <c r="B18" s="351" t="s">
        <v>493</v>
      </c>
      <c r="C18" s="351" t="s">
        <v>476</v>
      </c>
      <c r="D18" s="351" t="s">
        <v>218</v>
      </c>
      <c r="E18" s="54">
        <v>44771</v>
      </c>
      <c r="F18" s="351" t="s">
        <v>550</v>
      </c>
      <c r="G18" s="427" t="s">
        <v>139</v>
      </c>
      <c r="H18" s="351">
        <v>346</v>
      </c>
      <c r="I18" s="55" t="s">
        <v>219</v>
      </c>
      <c r="J18" s="351">
        <v>390</v>
      </c>
      <c r="K18" s="55" t="s">
        <v>256</v>
      </c>
      <c r="L18" s="351" t="s">
        <v>333</v>
      </c>
      <c r="M18" s="351" t="s">
        <v>217</v>
      </c>
      <c r="N18" s="375">
        <v>2022</v>
      </c>
      <c r="O18" s="106">
        <f>Q18</f>
        <v>79747.199999999997</v>
      </c>
      <c r="P18" s="430"/>
      <c r="Q18" s="106">
        <v>79747.199999999997</v>
      </c>
      <c r="R18" s="106">
        <f>'ЕП п.4 и п.12'!E7</f>
        <v>79747.199999999997</v>
      </c>
      <c r="S18" s="55" t="s">
        <v>663</v>
      </c>
      <c r="T18" s="106">
        <f>'ЕП п.4 и п.12'!G7</f>
        <v>79747.199999999997</v>
      </c>
      <c r="U18" s="375" t="str">
        <f>'ЕП п.4 и п.12'!H7</f>
        <v>1/2022-м от 08.02.2022</v>
      </c>
      <c r="V18" s="106">
        <f t="shared" si="3"/>
        <v>0</v>
      </c>
      <c r="W18" s="106">
        <f t="shared" si="4"/>
        <v>0</v>
      </c>
      <c r="X18" s="375" t="s">
        <v>50</v>
      </c>
      <c r="Y18" s="351" t="s">
        <v>671</v>
      </c>
    </row>
    <row r="19" spans="1:25" s="379" customFormat="1" ht="48" customHeight="1" x14ac:dyDescent="0.25">
      <c r="A19" s="351" t="s">
        <v>205</v>
      </c>
      <c r="B19" s="351" t="s">
        <v>493</v>
      </c>
      <c r="C19" s="351" t="s">
        <v>476</v>
      </c>
      <c r="D19" s="351" t="s">
        <v>222</v>
      </c>
      <c r="E19" s="54">
        <v>44581</v>
      </c>
      <c r="F19" s="351" t="s">
        <v>534</v>
      </c>
      <c r="G19" s="427" t="s">
        <v>139</v>
      </c>
      <c r="H19" s="351">
        <v>346</v>
      </c>
      <c r="I19" s="55" t="s">
        <v>221</v>
      </c>
      <c r="J19" s="351">
        <v>390</v>
      </c>
      <c r="K19" s="55" t="s">
        <v>256</v>
      </c>
      <c r="L19" s="351" t="s">
        <v>49</v>
      </c>
      <c r="M19" s="351" t="s">
        <v>220</v>
      </c>
      <c r="N19" s="375">
        <v>2022</v>
      </c>
      <c r="O19" s="106">
        <f>Q19</f>
        <v>300000</v>
      </c>
      <c r="P19" s="430"/>
      <c r="Q19" s="106">
        <v>300000</v>
      </c>
      <c r="R19" s="106">
        <f>РАЗМЕЩЕНИЯ!G20</f>
        <v>300000</v>
      </c>
      <c r="S19" s="55" t="s">
        <v>813</v>
      </c>
      <c r="T19" s="106">
        <f>РАЗМЕЩЕНИЯ!L20</f>
        <v>300000</v>
      </c>
      <c r="U19" s="375" t="str">
        <f>РАЗМЕЩЕНИЯ!N20</f>
        <v>0172100010122000012/2022 от 15.04.2022</v>
      </c>
      <c r="V19" s="106">
        <f>R19-T19</f>
        <v>0</v>
      </c>
      <c r="W19" s="106">
        <f>O19-T19</f>
        <v>0</v>
      </c>
      <c r="X19" s="375" t="s">
        <v>746</v>
      </c>
      <c r="Y19" s="351"/>
    </row>
    <row r="20" spans="1:25" s="379" customFormat="1" ht="36" customHeight="1" x14ac:dyDescent="0.25">
      <c r="A20" s="351" t="s">
        <v>205</v>
      </c>
      <c r="B20" s="351" t="s">
        <v>493</v>
      </c>
      <c r="C20" s="351" t="s">
        <v>476</v>
      </c>
      <c r="D20" s="351" t="s">
        <v>223</v>
      </c>
      <c r="E20" s="54">
        <v>44907</v>
      </c>
      <c r="F20" s="351" t="s">
        <v>535</v>
      </c>
      <c r="G20" s="427" t="s">
        <v>139</v>
      </c>
      <c r="H20" s="351">
        <v>225</v>
      </c>
      <c r="I20" s="55" t="s">
        <v>224</v>
      </c>
      <c r="J20" s="351">
        <v>300</v>
      </c>
      <c r="K20" s="55" t="s">
        <v>1687</v>
      </c>
      <c r="L20" s="351" t="s">
        <v>49</v>
      </c>
      <c r="M20" s="351" t="s">
        <v>225</v>
      </c>
      <c r="N20" s="375">
        <v>2022</v>
      </c>
      <c r="O20" s="106">
        <f>Q20</f>
        <v>414370.26</v>
      </c>
      <c r="P20" s="430"/>
      <c r="Q20" s="106">
        <v>414370.26</v>
      </c>
      <c r="R20" s="106">
        <f>РАЗМЕЩЕНИЯ!G24</f>
        <v>478600</v>
      </c>
      <c r="S20" s="55" t="s">
        <v>858</v>
      </c>
      <c r="T20" s="106">
        <f>РАЗМЕЩЕНИЯ!L24</f>
        <v>476207</v>
      </c>
      <c r="U20" s="375" t="str">
        <f>РАЗМЕЩЕНИЯ!N24</f>
        <v>0172100010122000016/2022 от  19.04.2022</v>
      </c>
      <c r="V20" s="106">
        <f t="shared" si="3"/>
        <v>2393</v>
      </c>
      <c r="W20" s="106">
        <f t="shared" si="4"/>
        <v>-61836.739999999991</v>
      </c>
      <c r="X20" s="375" t="s">
        <v>70</v>
      </c>
      <c r="Y20" s="351"/>
    </row>
    <row r="21" spans="1:25" s="379" customFormat="1" ht="48" customHeight="1" x14ac:dyDescent="0.25">
      <c r="A21" s="351" t="s">
        <v>205</v>
      </c>
      <c r="B21" s="351" t="s">
        <v>493</v>
      </c>
      <c r="C21" s="351" t="s">
        <v>476</v>
      </c>
      <c r="D21" s="351" t="s">
        <v>226</v>
      </c>
      <c r="E21" s="54">
        <v>44859</v>
      </c>
      <c r="F21" s="351" t="s">
        <v>536</v>
      </c>
      <c r="G21" s="427" t="s">
        <v>139</v>
      </c>
      <c r="H21" s="351">
        <v>346</v>
      </c>
      <c r="I21" s="55" t="s">
        <v>227</v>
      </c>
      <c r="J21" s="351">
        <v>390</v>
      </c>
      <c r="K21" s="55" t="s">
        <v>1685</v>
      </c>
      <c r="L21" s="351" t="s">
        <v>49</v>
      </c>
      <c r="M21" s="351" t="s">
        <v>228</v>
      </c>
      <c r="N21" s="375">
        <v>2022</v>
      </c>
      <c r="O21" s="570">
        <f>Q21</f>
        <v>549920.99</v>
      </c>
      <c r="P21" s="106"/>
      <c r="Q21" s="570">
        <v>549920.99</v>
      </c>
      <c r="R21" s="106">
        <f>РАЗМЕЩЕНИЯ!G100</f>
        <v>610469.99</v>
      </c>
      <c r="S21" s="55" t="s">
        <v>2356</v>
      </c>
      <c r="T21" s="106">
        <f>РАЗМЕЩЕНИЯ!L100</f>
        <v>483688.62</v>
      </c>
      <c r="U21" s="375" t="str">
        <f>РАЗМЕЩЕНИЯ!N100</f>
        <v>0172100010122000091/2022  от 19.09.2022</v>
      </c>
      <c r="V21" s="106">
        <f t="shared" si="3"/>
        <v>126781.37</v>
      </c>
      <c r="W21" s="570">
        <f>O21-(T21+T22)</f>
        <v>0</v>
      </c>
      <c r="X21" s="375" t="str">
        <f>РАЗМЕЩЕНИЯ!F100</f>
        <v>СМП, 126н</v>
      </c>
      <c r="Y21" s="351"/>
    </row>
    <row r="22" spans="1:25" s="379" customFormat="1" ht="48" customHeight="1" x14ac:dyDescent="0.25">
      <c r="A22" s="351" t="s">
        <v>205</v>
      </c>
      <c r="B22" s="351" t="s">
        <v>493</v>
      </c>
      <c r="C22" s="351" t="s">
        <v>476</v>
      </c>
      <c r="D22" s="351" t="s">
        <v>226</v>
      </c>
      <c r="E22" s="54">
        <v>44859</v>
      </c>
      <c r="F22" s="351" t="s">
        <v>536</v>
      </c>
      <c r="G22" s="427" t="s">
        <v>139</v>
      </c>
      <c r="H22" s="351">
        <v>346</v>
      </c>
      <c r="I22" s="55" t="s">
        <v>227</v>
      </c>
      <c r="J22" s="351">
        <v>390</v>
      </c>
      <c r="K22" s="55" t="s">
        <v>1685</v>
      </c>
      <c r="L22" s="351" t="s">
        <v>49</v>
      </c>
      <c r="M22" s="351" t="s">
        <v>228</v>
      </c>
      <c r="N22" s="375">
        <v>2022</v>
      </c>
      <c r="O22" s="570"/>
      <c r="P22" s="106"/>
      <c r="Q22" s="570"/>
      <c r="R22" s="106">
        <f>РАЗМЕЩЕНИЯ!G117</f>
        <v>150530.29</v>
      </c>
      <c r="S22" s="55" t="s">
        <v>2343</v>
      </c>
      <c r="T22" s="106">
        <f>РАЗМЕЩЕНИЯ!L117</f>
        <v>66232.37</v>
      </c>
      <c r="U22" s="375" t="str">
        <f>РАЗМЕЩЕНИЯ!N117</f>
        <v>0172100010122000108/2022 от 24.10.2022</v>
      </c>
      <c r="V22" s="106">
        <f t="shared" si="3"/>
        <v>84297.920000000013</v>
      </c>
      <c r="W22" s="570"/>
      <c r="X22" s="375" t="str">
        <f>РАЗМЕЩЕНИЯ!F101</f>
        <v>СМП, 126н, 878</v>
      </c>
      <c r="Y22" s="351"/>
    </row>
    <row r="23" spans="1:25" s="379" customFormat="1" ht="48" customHeight="1" x14ac:dyDescent="0.25">
      <c r="A23" s="351" t="s">
        <v>205</v>
      </c>
      <c r="B23" s="351" t="s">
        <v>493</v>
      </c>
      <c r="C23" s="351" t="s">
        <v>476</v>
      </c>
      <c r="D23" s="351" t="s">
        <v>232</v>
      </c>
      <c r="E23" s="54">
        <v>44915</v>
      </c>
      <c r="F23" s="351" t="s">
        <v>537</v>
      </c>
      <c r="G23" s="427" t="s">
        <v>139</v>
      </c>
      <c r="H23" s="351">
        <v>346</v>
      </c>
      <c r="I23" s="55" t="s">
        <v>233</v>
      </c>
      <c r="J23" s="351">
        <v>390</v>
      </c>
      <c r="K23" s="55" t="s">
        <v>256</v>
      </c>
      <c r="L23" s="351" t="s">
        <v>49</v>
      </c>
      <c r="M23" s="351" t="s">
        <v>234</v>
      </c>
      <c r="N23" s="375">
        <v>2022</v>
      </c>
      <c r="O23" s="565">
        <f>Q23</f>
        <v>3550885.59</v>
      </c>
      <c r="P23" s="430"/>
      <c r="Q23" s="565">
        <v>3550885.59</v>
      </c>
      <c r="R23" s="106">
        <f>РАЗМЕЩЕНИЯ!G11</f>
        <v>926643.4</v>
      </c>
      <c r="S23" s="55" t="s">
        <v>751</v>
      </c>
      <c r="T23" s="106">
        <f>РАЗМЕЩЕНИЯ!L11</f>
        <v>926643.4</v>
      </c>
      <c r="U23" s="375" t="str">
        <f>РАЗМЕЩЕНИЯ!N11</f>
        <v>0172100010122000004/2022 от 05.04.2022</v>
      </c>
      <c r="V23" s="106">
        <f t="shared" ref="V23:V28" si="6">R23-T23</f>
        <v>0</v>
      </c>
      <c r="W23" s="565">
        <f>O23-SUM(T23:T28)</f>
        <v>0</v>
      </c>
      <c r="X23" s="375" t="s">
        <v>708</v>
      </c>
      <c r="Y23" s="351"/>
    </row>
    <row r="24" spans="1:25" s="379" customFormat="1" ht="48" customHeight="1" x14ac:dyDescent="0.25">
      <c r="A24" s="351" t="s">
        <v>205</v>
      </c>
      <c r="B24" s="351" t="s">
        <v>493</v>
      </c>
      <c r="C24" s="351" t="s">
        <v>476</v>
      </c>
      <c r="D24" s="351" t="s">
        <v>232</v>
      </c>
      <c r="E24" s="54">
        <v>44915</v>
      </c>
      <c r="F24" s="351" t="s">
        <v>537</v>
      </c>
      <c r="G24" s="427" t="s">
        <v>139</v>
      </c>
      <c r="H24" s="351">
        <v>346</v>
      </c>
      <c r="I24" s="55" t="s">
        <v>233</v>
      </c>
      <c r="J24" s="351">
        <v>390</v>
      </c>
      <c r="K24" s="55" t="s">
        <v>256</v>
      </c>
      <c r="L24" s="351" t="s">
        <v>49</v>
      </c>
      <c r="M24" s="351" t="s">
        <v>234</v>
      </c>
      <c r="N24" s="375">
        <v>2022</v>
      </c>
      <c r="O24" s="567"/>
      <c r="P24" s="430"/>
      <c r="Q24" s="567"/>
      <c r="R24" s="106">
        <f>РАЗМЕЩЕНИЯ!G93</f>
        <v>1955099.94</v>
      </c>
      <c r="S24" s="55" t="s">
        <v>1848</v>
      </c>
      <c r="T24" s="106">
        <f>РАЗМЕЩЕНИЯ!L93</f>
        <v>1873679.82</v>
      </c>
      <c r="U24" s="375" t="str">
        <f>РАЗМЕЩЕНИЯ!N93</f>
        <v>0172100010122000084/2022 от 12.09.2022</v>
      </c>
      <c r="V24" s="106">
        <f t="shared" si="6"/>
        <v>81420.119999999879</v>
      </c>
      <c r="W24" s="567"/>
      <c r="X24" s="375" t="str">
        <f>РАЗМЕЩЕНИЯ!F93</f>
        <v>СМП,616</v>
      </c>
      <c r="Y24" s="351"/>
    </row>
    <row r="25" spans="1:25" s="379" customFormat="1" ht="48" customHeight="1" x14ac:dyDescent="0.25">
      <c r="A25" s="351" t="s">
        <v>205</v>
      </c>
      <c r="B25" s="351" t="s">
        <v>493</v>
      </c>
      <c r="C25" s="351" t="s">
        <v>476</v>
      </c>
      <c r="D25" s="351" t="s">
        <v>232</v>
      </c>
      <c r="E25" s="54">
        <v>44915</v>
      </c>
      <c r="F25" s="351" t="s">
        <v>537</v>
      </c>
      <c r="G25" s="427" t="s">
        <v>139</v>
      </c>
      <c r="H25" s="351">
        <v>346</v>
      </c>
      <c r="I25" s="55" t="s">
        <v>233</v>
      </c>
      <c r="J25" s="351">
        <v>390</v>
      </c>
      <c r="K25" s="55" t="s">
        <v>256</v>
      </c>
      <c r="L25" s="351" t="s">
        <v>49</v>
      </c>
      <c r="M25" s="351" t="s">
        <v>234</v>
      </c>
      <c r="N25" s="375">
        <v>2022</v>
      </c>
      <c r="O25" s="567"/>
      <c r="P25" s="430"/>
      <c r="Q25" s="567"/>
      <c r="R25" s="106">
        <f>РАЗМЕЩЕНИЯ!G94</f>
        <v>533466.63</v>
      </c>
      <c r="S25" s="55" t="s">
        <v>1847</v>
      </c>
      <c r="T25" s="106">
        <f>РАЗМЕЩЕНИЯ!L94</f>
        <v>453533.02</v>
      </c>
      <c r="U25" s="375" t="str">
        <f>РАЗМЕЩЕНИЯ!N94</f>
        <v>0172100010122000085/2022 от 12.09.2022</v>
      </c>
      <c r="V25" s="106">
        <f t="shared" si="6"/>
        <v>79933.609999999986</v>
      </c>
      <c r="W25" s="567"/>
      <c r="X25" s="375" t="str">
        <f>РАЗМЕЩЕНИЯ!F94</f>
        <v>СМП,616 не применяется</v>
      </c>
      <c r="Y25" s="351"/>
    </row>
    <row r="26" spans="1:25" s="379" customFormat="1" ht="48" customHeight="1" x14ac:dyDescent="0.25">
      <c r="A26" s="351" t="s">
        <v>205</v>
      </c>
      <c r="B26" s="351" t="s">
        <v>493</v>
      </c>
      <c r="C26" s="351" t="s">
        <v>476</v>
      </c>
      <c r="D26" s="351" t="s">
        <v>232</v>
      </c>
      <c r="E26" s="54">
        <v>44915</v>
      </c>
      <c r="F26" s="351" t="s">
        <v>537</v>
      </c>
      <c r="G26" s="427" t="s">
        <v>139</v>
      </c>
      <c r="H26" s="351">
        <v>346</v>
      </c>
      <c r="I26" s="55" t="s">
        <v>233</v>
      </c>
      <c r="J26" s="351">
        <v>390</v>
      </c>
      <c r="K26" s="55" t="s">
        <v>256</v>
      </c>
      <c r="L26" s="351" t="s">
        <v>49</v>
      </c>
      <c r="M26" s="351" t="s">
        <v>234</v>
      </c>
      <c r="N26" s="375">
        <v>2022</v>
      </c>
      <c r="O26" s="567"/>
      <c r="P26" s="430"/>
      <c r="Q26" s="567"/>
      <c r="R26" s="106">
        <f>РАЗМЕЩЕНИЯ!G112</f>
        <v>171266.65</v>
      </c>
      <c r="S26" s="55" t="s">
        <v>2291</v>
      </c>
      <c r="T26" s="106">
        <f>РАЗМЕЩЕНИЯ!L112</f>
        <v>112178.86</v>
      </c>
      <c r="U26" s="375" t="str">
        <f>РАЗМЕЩЕНИЯ!N112</f>
        <v xml:space="preserve">0172100010122000103/2022    от 17.10.2022 </v>
      </c>
      <c r="V26" s="106">
        <f t="shared" si="6"/>
        <v>59087.789999999994</v>
      </c>
      <c r="W26" s="567"/>
      <c r="X26" s="375" t="s">
        <v>1224</v>
      </c>
      <c r="Y26" s="351"/>
    </row>
    <row r="27" spans="1:25" s="379" customFormat="1" ht="48" customHeight="1" x14ac:dyDescent="0.25">
      <c r="A27" s="351" t="s">
        <v>205</v>
      </c>
      <c r="B27" s="351" t="s">
        <v>493</v>
      </c>
      <c r="C27" s="351" t="s">
        <v>476</v>
      </c>
      <c r="D27" s="351" t="s">
        <v>232</v>
      </c>
      <c r="E27" s="54">
        <v>44915</v>
      </c>
      <c r="F27" s="351" t="s">
        <v>537</v>
      </c>
      <c r="G27" s="427" t="s">
        <v>139</v>
      </c>
      <c r="H27" s="351">
        <v>346</v>
      </c>
      <c r="I27" s="55" t="s">
        <v>233</v>
      </c>
      <c r="J27" s="351">
        <v>390</v>
      </c>
      <c r="K27" s="55" t="s">
        <v>256</v>
      </c>
      <c r="L27" s="351" t="s">
        <v>49</v>
      </c>
      <c r="M27" s="351" t="s">
        <v>234</v>
      </c>
      <c r="N27" s="375">
        <v>2022</v>
      </c>
      <c r="O27" s="567"/>
      <c r="P27" s="430"/>
      <c r="Q27" s="567"/>
      <c r="R27" s="106">
        <f>РАЗМЕЩЕНИЯ!G145</f>
        <v>59080</v>
      </c>
      <c r="S27" s="55" t="s">
        <v>2635</v>
      </c>
      <c r="T27" s="106">
        <f>РАЗМЕЩЕНИЯ!L145</f>
        <v>38992.800000000003</v>
      </c>
      <c r="U27" s="375" t="str">
        <f>РАЗМЕЩЕНИЯ!N145</f>
        <v>0172100010122000136/2022 от 21.11.2022</v>
      </c>
      <c r="V27" s="106">
        <f t="shared" si="6"/>
        <v>20087.199999999997</v>
      </c>
      <c r="W27" s="567"/>
      <c r="X27" s="417" t="s">
        <v>1224</v>
      </c>
      <c r="Y27" s="351"/>
    </row>
    <row r="28" spans="1:25" s="379" customFormat="1" ht="48" customHeight="1" x14ac:dyDescent="0.25">
      <c r="A28" s="351" t="s">
        <v>205</v>
      </c>
      <c r="B28" s="351" t="s">
        <v>493</v>
      </c>
      <c r="C28" s="351" t="s">
        <v>476</v>
      </c>
      <c r="D28" s="351" t="s">
        <v>232</v>
      </c>
      <c r="E28" s="54">
        <v>44915</v>
      </c>
      <c r="F28" s="351" t="s">
        <v>537</v>
      </c>
      <c r="G28" s="483" t="s">
        <v>139</v>
      </c>
      <c r="H28" s="351">
        <v>346</v>
      </c>
      <c r="I28" s="55" t="s">
        <v>233</v>
      </c>
      <c r="J28" s="351">
        <v>390</v>
      </c>
      <c r="K28" s="55" t="s">
        <v>256</v>
      </c>
      <c r="L28" s="351" t="s">
        <v>49</v>
      </c>
      <c r="M28" s="351" t="s">
        <v>234</v>
      </c>
      <c r="N28" s="483">
        <v>2022</v>
      </c>
      <c r="O28" s="566"/>
      <c r="P28" s="482"/>
      <c r="Q28" s="566"/>
      <c r="R28" s="481">
        <f>РАЗМЕЩЕНИЯ!G151</f>
        <v>146590.64000000001</v>
      </c>
      <c r="S28" s="55" t="s">
        <v>2836</v>
      </c>
      <c r="T28" s="481">
        <f>РАЗМЕЩЕНИЯ!L151</f>
        <v>145857.69</v>
      </c>
      <c r="U28" s="483" t="str">
        <f>РАЗМЕЩЕНИЯ!N151</f>
        <v xml:space="preserve">0172100010122000142/2022 от 19.12.2022 </v>
      </c>
      <c r="V28" s="481">
        <f t="shared" si="6"/>
        <v>732.95000000001164</v>
      </c>
      <c r="W28" s="566"/>
      <c r="X28" s="483" t="str">
        <f>РАЗМЕЩЕНИЯ!F151</f>
        <v>СМП, 616 не применяется</v>
      </c>
      <c r="Y28" s="351"/>
    </row>
    <row r="29" spans="1:25" s="379" customFormat="1" ht="60" customHeight="1" x14ac:dyDescent="0.25">
      <c r="A29" s="351" t="s">
        <v>205</v>
      </c>
      <c r="B29" s="351" t="s">
        <v>493</v>
      </c>
      <c r="C29" s="351" t="s">
        <v>476</v>
      </c>
      <c r="D29" s="351" t="s">
        <v>235</v>
      </c>
      <c r="E29" s="54">
        <v>44832</v>
      </c>
      <c r="F29" s="351" t="s">
        <v>538</v>
      </c>
      <c r="G29" s="427" t="s">
        <v>139</v>
      </c>
      <c r="H29" s="351">
        <v>346</v>
      </c>
      <c r="I29" s="55" t="s">
        <v>236</v>
      </c>
      <c r="J29" s="351">
        <v>390</v>
      </c>
      <c r="K29" s="55" t="s">
        <v>1686</v>
      </c>
      <c r="L29" s="351" t="s">
        <v>49</v>
      </c>
      <c r="M29" s="351" t="s">
        <v>237</v>
      </c>
      <c r="N29" s="375">
        <v>2022</v>
      </c>
      <c r="O29" s="565">
        <f t="shared" ref="O29:O36" si="7">Q29</f>
        <v>688718.66</v>
      </c>
      <c r="P29" s="430"/>
      <c r="Q29" s="565">
        <v>688718.66</v>
      </c>
      <c r="R29" s="106">
        <f>РАЗМЕЩЕНИЯ!G12</f>
        <v>394439.98</v>
      </c>
      <c r="S29" s="55" t="s">
        <v>752</v>
      </c>
      <c r="T29" s="106">
        <f>РАЗМЕЩЕНИЯ!L12</f>
        <v>389652.87</v>
      </c>
      <c r="U29" s="375" t="str">
        <f>РАЗМЕЩЕНИЯ!N12</f>
        <v xml:space="preserve">0172100010122000005/2022 от  05.04.2022 </v>
      </c>
      <c r="V29" s="106">
        <f t="shared" si="3"/>
        <v>4787.109999999986</v>
      </c>
      <c r="W29" s="565">
        <f>O29-SUM(T29:T31)</f>
        <v>0</v>
      </c>
      <c r="X29" s="375" t="s">
        <v>712</v>
      </c>
      <c r="Y29" s="351"/>
    </row>
    <row r="30" spans="1:25" s="379" customFormat="1" ht="60" customHeight="1" x14ac:dyDescent="0.25">
      <c r="A30" s="351" t="s">
        <v>205</v>
      </c>
      <c r="B30" s="351" t="s">
        <v>493</v>
      </c>
      <c r="C30" s="351" t="s">
        <v>476</v>
      </c>
      <c r="D30" s="351" t="s">
        <v>235</v>
      </c>
      <c r="E30" s="54">
        <v>44771</v>
      </c>
      <c r="F30" s="351" t="s">
        <v>538</v>
      </c>
      <c r="G30" s="427" t="s">
        <v>139</v>
      </c>
      <c r="H30" s="351">
        <v>346</v>
      </c>
      <c r="I30" s="55" t="s">
        <v>236</v>
      </c>
      <c r="J30" s="351">
        <v>390</v>
      </c>
      <c r="K30" s="55" t="s">
        <v>1686</v>
      </c>
      <c r="L30" s="351" t="s">
        <v>49</v>
      </c>
      <c r="M30" s="351" t="s">
        <v>237</v>
      </c>
      <c r="N30" s="375">
        <v>2022</v>
      </c>
      <c r="O30" s="567"/>
      <c r="P30" s="430"/>
      <c r="Q30" s="567"/>
      <c r="R30" s="106">
        <f>РАЗМЕЩЕНИЯ!G87</f>
        <v>295978.28999999998</v>
      </c>
      <c r="S30" s="55" t="s">
        <v>1747</v>
      </c>
      <c r="T30" s="106">
        <f>РАЗМЕЩЕНИЯ!L87</f>
        <v>281420.45</v>
      </c>
      <c r="U30" s="375" t="str">
        <f>РАЗМЕЩЕНИЯ!N87</f>
        <v>0172100010122000078/2022 от 29.08.22</v>
      </c>
      <c r="V30" s="106">
        <f t="shared" si="3"/>
        <v>14557.839999999967</v>
      </c>
      <c r="W30" s="567"/>
      <c r="X30" s="375" t="s">
        <v>712</v>
      </c>
      <c r="Y30" s="351"/>
    </row>
    <row r="31" spans="1:25" s="379" customFormat="1" ht="60" customHeight="1" x14ac:dyDescent="0.25">
      <c r="A31" s="351" t="s">
        <v>205</v>
      </c>
      <c r="B31" s="351" t="s">
        <v>493</v>
      </c>
      <c r="C31" s="351" t="s">
        <v>476</v>
      </c>
      <c r="D31" s="351" t="s">
        <v>235</v>
      </c>
      <c r="E31" s="54">
        <v>44771</v>
      </c>
      <c r="F31" s="351" t="s">
        <v>538</v>
      </c>
      <c r="G31" s="427" t="s">
        <v>139</v>
      </c>
      <c r="H31" s="351">
        <v>346</v>
      </c>
      <c r="I31" s="55" t="s">
        <v>236</v>
      </c>
      <c r="J31" s="351">
        <v>390</v>
      </c>
      <c r="K31" s="55" t="s">
        <v>1686</v>
      </c>
      <c r="L31" s="351" t="s">
        <v>49</v>
      </c>
      <c r="M31" s="351" t="s">
        <v>237</v>
      </c>
      <c r="N31" s="389">
        <v>2022</v>
      </c>
      <c r="O31" s="566"/>
      <c r="P31" s="430"/>
      <c r="Q31" s="566"/>
      <c r="R31" s="106">
        <f>РАЗМЕЩЕНИЯ!G133</f>
        <v>17645.34</v>
      </c>
      <c r="S31" s="55" t="s">
        <v>2424</v>
      </c>
      <c r="T31" s="106">
        <f>РАЗМЕЩЕНИЯ!L133</f>
        <v>17645.34</v>
      </c>
      <c r="U31" s="389" t="str">
        <f>РАЗМЕЩЕНИЯ!N133</f>
        <v>0172100010122000124/2022 от 28.10.2022</v>
      </c>
      <c r="V31" s="106">
        <f t="shared" si="3"/>
        <v>0</v>
      </c>
      <c r="W31" s="566"/>
      <c r="X31" s="389" t="s">
        <v>712</v>
      </c>
      <c r="Y31" s="351"/>
    </row>
    <row r="32" spans="1:25" s="379" customFormat="1" ht="72" customHeight="1" x14ac:dyDescent="0.25">
      <c r="A32" s="351" t="s">
        <v>205</v>
      </c>
      <c r="B32" s="351" t="s">
        <v>493</v>
      </c>
      <c r="C32" s="351" t="s">
        <v>476</v>
      </c>
      <c r="D32" s="351" t="s">
        <v>1297</v>
      </c>
      <c r="E32" s="54">
        <v>44907</v>
      </c>
      <c r="F32" s="351" t="s">
        <v>1486</v>
      </c>
      <c r="G32" s="427" t="s">
        <v>139</v>
      </c>
      <c r="H32" s="351">
        <v>225</v>
      </c>
      <c r="I32" s="55" t="s">
        <v>238</v>
      </c>
      <c r="J32" s="351">
        <v>300</v>
      </c>
      <c r="K32" s="55" t="s">
        <v>1688</v>
      </c>
      <c r="L32" s="351" t="s">
        <v>910</v>
      </c>
      <c r="M32" s="351" t="s">
        <v>2032</v>
      </c>
      <c r="N32" s="375">
        <v>2022</v>
      </c>
      <c r="O32" s="106">
        <f>Q32</f>
        <v>749670.68</v>
      </c>
      <c r="P32" s="430"/>
      <c r="Q32" s="512">
        <v>749670.68</v>
      </c>
      <c r="R32" s="106">
        <f>РАЗМЕЩЕНИЯ!G88</f>
        <v>749670.68</v>
      </c>
      <c r="S32" s="55" t="s">
        <v>2033</v>
      </c>
      <c r="T32" s="106">
        <f>РАЗМЕЩЕНИЯ!L104</f>
        <v>749670.68</v>
      </c>
      <c r="U32" s="375" t="str">
        <f>РАЗМЕЩЕНИЯ!N104</f>
        <v>0172100010122000095/2022 от  04.10.2022</v>
      </c>
      <c r="V32" s="106">
        <f t="shared" si="3"/>
        <v>0</v>
      </c>
      <c r="W32" s="106">
        <f>O32-T32</f>
        <v>0</v>
      </c>
      <c r="X32" s="375"/>
      <c r="Y32" s="351"/>
    </row>
    <row r="33" spans="1:25" s="379" customFormat="1" ht="48" customHeight="1" x14ac:dyDescent="0.25">
      <c r="A33" s="351" t="s">
        <v>205</v>
      </c>
      <c r="B33" s="351" t="s">
        <v>493</v>
      </c>
      <c r="C33" s="351" t="s">
        <v>476</v>
      </c>
      <c r="D33" s="351" t="s">
        <v>239</v>
      </c>
      <c r="E33" s="54">
        <v>44889</v>
      </c>
      <c r="F33" s="351" t="s">
        <v>539</v>
      </c>
      <c r="G33" s="427" t="s">
        <v>139</v>
      </c>
      <c r="H33" s="351">
        <v>346</v>
      </c>
      <c r="I33" s="55" t="s">
        <v>240</v>
      </c>
      <c r="J33" s="351">
        <v>390</v>
      </c>
      <c r="K33" s="55" t="s">
        <v>256</v>
      </c>
      <c r="L33" s="351" t="s">
        <v>49</v>
      </c>
      <c r="M33" s="351" t="s">
        <v>241</v>
      </c>
      <c r="N33" s="375">
        <v>2022</v>
      </c>
      <c r="O33" s="565">
        <f t="shared" si="7"/>
        <v>294682.14</v>
      </c>
      <c r="P33" s="430"/>
      <c r="Q33" s="565">
        <v>294682.14</v>
      </c>
      <c r="R33" s="106">
        <f>РАЗМЕЩЕНИЯ!G41</f>
        <v>149096.69</v>
      </c>
      <c r="S33" s="55" t="s">
        <v>1130</v>
      </c>
      <c r="T33" s="106">
        <f>РАЗМЕЩЕНИЯ!L41</f>
        <v>145354.51</v>
      </c>
      <c r="U33" s="375" t="str">
        <f>РАЗМЕЩЕНИЯ!N41</f>
        <v>0172100010122000033/2022 от 30.05.2022</v>
      </c>
      <c r="V33" s="106">
        <f t="shared" si="3"/>
        <v>3742.179999999993</v>
      </c>
      <c r="W33" s="565">
        <f>O33-SUM(T33:T35)</f>
        <v>0</v>
      </c>
      <c r="X33" s="375" t="str">
        <f>РАЗМЕЩЕНИЯ!F41</f>
        <v xml:space="preserve">СМП, 616 (не применяется) </v>
      </c>
      <c r="Y33" s="351"/>
    </row>
    <row r="34" spans="1:25" s="379" customFormat="1" ht="48" customHeight="1" x14ac:dyDescent="0.25">
      <c r="A34" s="351" t="s">
        <v>205</v>
      </c>
      <c r="B34" s="351" t="s">
        <v>493</v>
      </c>
      <c r="C34" s="351" t="s">
        <v>476</v>
      </c>
      <c r="D34" s="351" t="s">
        <v>239</v>
      </c>
      <c r="E34" s="54">
        <v>44889</v>
      </c>
      <c r="F34" s="351" t="s">
        <v>539</v>
      </c>
      <c r="G34" s="427" t="s">
        <v>139</v>
      </c>
      <c r="H34" s="351">
        <v>346</v>
      </c>
      <c r="I34" s="55" t="s">
        <v>240</v>
      </c>
      <c r="J34" s="351">
        <v>390</v>
      </c>
      <c r="K34" s="55" t="s">
        <v>256</v>
      </c>
      <c r="L34" s="351" t="s">
        <v>49</v>
      </c>
      <c r="M34" s="351" t="s">
        <v>241</v>
      </c>
      <c r="N34" s="375">
        <v>2022</v>
      </c>
      <c r="O34" s="567"/>
      <c r="P34" s="430"/>
      <c r="Q34" s="567"/>
      <c r="R34" s="106">
        <v>149458.76</v>
      </c>
      <c r="S34" s="55" t="s">
        <v>1797</v>
      </c>
      <c r="T34" s="106">
        <f>РАЗМЕЩЕНИЯ!L91</f>
        <v>144404.01</v>
      </c>
      <c r="U34" s="375" t="str">
        <f>РАЗМЕЩЕНИЯ!N91</f>
        <v>0172100010122000082/2022 от 05.09.2022</v>
      </c>
      <c r="V34" s="106">
        <f t="shared" si="3"/>
        <v>5054.75</v>
      </c>
      <c r="W34" s="567"/>
      <c r="X34" s="375" t="s">
        <v>1409</v>
      </c>
      <c r="Y34" s="351"/>
    </row>
    <row r="35" spans="1:25" s="379" customFormat="1" ht="48" customHeight="1" x14ac:dyDescent="0.25">
      <c r="A35" s="351" t="s">
        <v>205</v>
      </c>
      <c r="B35" s="351" t="s">
        <v>493</v>
      </c>
      <c r="C35" s="351" t="s">
        <v>476</v>
      </c>
      <c r="D35" s="351" t="s">
        <v>239</v>
      </c>
      <c r="E35" s="54">
        <v>44889</v>
      </c>
      <c r="F35" s="351" t="s">
        <v>539</v>
      </c>
      <c r="G35" s="427" t="s">
        <v>139</v>
      </c>
      <c r="H35" s="351">
        <v>346</v>
      </c>
      <c r="I35" s="55" t="s">
        <v>240</v>
      </c>
      <c r="J35" s="351">
        <v>390</v>
      </c>
      <c r="K35" s="55" t="s">
        <v>256</v>
      </c>
      <c r="L35" s="351" t="s">
        <v>49</v>
      </c>
      <c r="M35" s="351" t="s">
        <v>241</v>
      </c>
      <c r="N35" s="387">
        <v>2022</v>
      </c>
      <c r="O35" s="566"/>
      <c r="P35" s="430"/>
      <c r="Q35" s="566"/>
      <c r="R35" s="106">
        <f>РАЗМЕЩЕНИЯ!G139</f>
        <v>5595</v>
      </c>
      <c r="S35" s="55" t="s">
        <v>2564</v>
      </c>
      <c r="T35" s="106">
        <f>РАЗМЕЩЕНИЯ!L139</f>
        <v>4923.62</v>
      </c>
      <c r="U35" s="387" t="str">
        <f>РАЗМЕЩЕНИЯ!N139</f>
        <v xml:space="preserve">0172100010122000130/2022  от 14.11.2022 </v>
      </c>
      <c r="V35" s="106">
        <f>R35-T35</f>
        <v>671.38000000000011</v>
      </c>
      <c r="W35" s="566"/>
      <c r="X35" s="387" t="s">
        <v>1409</v>
      </c>
      <c r="Y35" s="351" t="s">
        <v>2565</v>
      </c>
    </row>
    <row r="36" spans="1:25" s="379" customFormat="1" ht="36" customHeight="1" x14ac:dyDescent="0.25">
      <c r="A36" s="351" t="s">
        <v>205</v>
      </c>
      <c r="B36" s="351" t="s">
        <v>489</v>
      </c>
      <c r="C36" s="351" t="s">
        <v>476</v>
      </c>
      <c r="D36" s="351" t="s">
        <v>242</v>
      </c>
      <c r="E36" s="54">
        <v>44581</v>
      </c>
      <c r="F36" s="351" t="s">
        <v>540</v>
      </c>
      <c r="G36" s="427" t="s">
        <v>139</v>
      </c>
      <c r="H36" s="351">
        <v>225</v>
      </c>
      <c r="I36" s="55" t="s">
        <v>243</v>
      </c>
      <c r="J36" s="351">
        <v>300</v>
      </c>
      <c r="K36" s="55" t="s">
        <v>266</v>
      </c>
      <c r="L36" s="351" t="s">
        <v>49</v>
      </c>
      <c r="M36" s="351" t="s">
        <v>244</v>
      </c>
      <c r="N36" s="375">
        <v>2022</v>
      </c>
      <c r="O36" s="106">
        <f t="shared" si="7"/>
        <v>167500</v>
      </c>
      <c r="P36" s="106"/>
      <c r="Q36" s="106">
        <v>167500</v>
      </c>
      <c r="R36" s="106">
        <f>РАЗМЕЩЕНИЯ!G30</f>
        <v>167500</v>
      </c>
      <c r="S36" s="55" t="s">
        <v>968</v>
      </c>
      <c r="T36" s="106">
        <f>РАЗМЕЩЕНИЯ!L30</f>
        <v>167500</v>
      </c>
      <c r="U36" s="375" t="str">
        <f>РАЗМЕЩЕНИЯ!N30</f>
        <v>0172100010122000022/2022 от 04.05.2022</v>
      </c>
      <c r="V36" s="106">
        <f t="shared" si="3"/>
        <v>0</v>
      </c>
      <c r="W36" s="106">
        <f t="shared" si="4"/>
        <v>0</v>
      </c>
      <c r="X36" s="375"/>
      <c r="Y36" s="351"/>
    </row>
    <row r="37" spans="1:25" s="379" customFormat="1" ht="36" customHeight="1" x14ac:dyDescent="0.25">
      <c r="A37" s="351" t="s">
        <v>205</v>
      </c>
      <c r="B37" s="351" t="s">
        <v>490</v>
      </c>
      <c r="C37" s="351" t="s">
        <v>476</v>
      </c>
      <c r="D37" s="351" t="s">
        <v>245</v>
      </c>
      <c r="E37" s="54">
        <v>44816</v>
      </c>
      <c r="F37" s="351" t="s">
        <v>541</v>
      </c>
      <c r="G37" s="427" t="s">
        <v>139</v>
      </c>
      <c r="H37" s="351">
        <v>222</v>
      </c>
      <c r="I37" s="55" t="s">
        <v>246</v>
      </c>
      <c r="J37" s="351">
        <v>300</v>
      </c>
      <c r="K37" s="55" t="s">
        <v>1689</v>
      </c>
      <c r="L37" s="351" t="s">
        <v>49</v>
      </c>
      <c r="M37" s="351" t="s">
        <v>247</v>
      </c>
      <c r="N37" s="375">
        <v>2022</v>
      </c>
      <c r="O37" s="570">
        <f>Q37</f>
        <v>49950</v>
      </c>
      <c r="P37" s="570"/>
      <c r="Q37" s="570">
        <v>49950</v>
      </c>
      <c r="R37" s="106">
        <f>РАЗМЕЩЕНИЯ!G40</f>
        <v>18000</v>
      </c>
      <c r="S37" s="55" t="s">
        <v>1131</v>
      </c>
      <c r="T37" s="106">
        <f>РАЗМЕЩЕНИЯ!L40</f>
        <v>17910</v>
      </c>
      <c r="U37" s="375" t="str">
        <f>РАЗМЕЩЕНИЯ!N40</f>
        <v>0172100010122000032/2022 от 30.05.2022</v>
      </c>
      <c r="V37" s="106">
        <f>R37-T37</f>
        <v>90</v>
      </c>
      <c r="W37" s="570">
        <f>O37-SUM(T37:T38)</f>
        <v>40.229999999995925</v>
      </c>
      <c r="X37" s="375" t="str">
        <f>РАЗМЕЩЕНИЯ!F40</f>
        <v>СМП</v>
      </c>
      <c r="Y37" s="351"/>
    </row>
    <row r="38" spans="1:25" s="379" customFormat="1" ht="36" customHeight="1" x14ac:dyDescent="0.25">
      <c r="A38" s="351" t="s">
        <v>205</v>
      </c>
      <c r="B38" s="351" t="s">
        <v>490</v>
      </c>
      <c r="C38" s="351" t="s">
        <v>476</v>
      </c>
      <c r="D38" s="351" t="s">
        <v>245</v>
      </c>
      <c r="E38" s="54">
        <v>44581</v>
      </c>
      <c r="F38" s="351" t="s">
        <v>541</v>
      </c>
      <c r="G38" s="427" t="s">
        <v>139</v>
      </c>
      <c r="H38" s="351">
        <v>222</v>
      </c>
      <c r="I38" s="55" t="s">
        <v>246</v>
      </c>
      <c r="J38" s="351">
        <v>300</v>
      </c>
      <c r="K38" s="55" t="s">
        <v>1689</v>
      </c>
      <c r="L38" s="351" t="s">
        <v>49</v>
      </c>
      <c r="M38" s="351" t="s">
        <v>247</v>
      </c>
      <c r="N38" s="375">
        <v>2022</v>
      </c>
      <c r="O38" s="570"/>
      <c r="P38" s="570"/>
      <c r="Q38" s="570"/>
      <c r="R38" s="106">
        <f>РАЗМЕЩЕНИЯ!G8</f>
        <v>49999.77</v>
      </c>
      <c r="S38" s="55" t="s">
        <v>707</v>
      </c>
      <c r="T38" s="106">
        <f>РАЗМЕЩЕНИЯ!L8</f>
        <v>31999.77</v>
      </c>
      <c r="U38" s="375" t="str">
        <f>РАЗМЕЩЕНИЯ!N8</f>
        <v>0172100010122000001/2022 от 21.03.2022</v>
      </c>
      <c r="V38" s="106">
        <f>R38-T38</f>
        <v>17999.999999999996</v>
      </c>
      <c r="W38" s="570"/>
      <c r="X38" s="375" t="str">
        <f>РАЗМЕЩЕНИЯ!F8</f>
        <v>СМП</v>
      </c>
      <c r="Y38" s="351"/>
    </row>
    <row r="39" spans="1:25" s="379" customFormat="1" ht="60" customHeight="1" x14ac:dyDescent="0.25">
      <c r="A39" s="351" t="s">
        <v>191</v>
      </c>
      <c r="B39" s="351" t="s">
        <v>483</v>
      </c>
      <c r="C39" s="351" t="s">
        <v>1423</v>
      </c>
      <c r="D39" s="351" t="s">
        <v>269</v>
      </c>
      <c r="E39" s="54">
        <v>44832</v>
      </c>
      <c r="F39" s="351" t="s">
        <v>543</v>
      </c>
      <c r="G39" s="427" t="s">
        <v>139</v>
      </c>
      <c r="H39" s="351">
        <v>226</v>
      </c>
      <c r="I39" s="55" t="s">
        <v>270</v>
      </c>
      <c r="J39" s="351">
        <v>300</v>
      </c>
      <c r="K39" s="55" t="s">
        <v>196</v>
      </c>
      <c r="L39" s="351" t="s">
        <v>49</v>
      </c>
      <c r="M39" s="351" t="s">
        <v>272</v>
      </c>
      <c r="N39" s="375">
        <v>2022</v>
      </c>
      <c r="O39" s="570">
        <f>Q39</f>
        <v>30724.16</v>
      </c>
      <c r="P39" s="106"/>
      <c r="Q39" s="570">
        <v>30724.16</v>
      </c>
      <c r="R39" s="106">
        <f>РАЗМЕЩЕНИЯ!G70</f>
        <v>28166.71</v>
      </c>
      <c r="S39" s="55" t="s">
        <v>1476</v>
      </c>
      <c r="T39" s="106">
        <f>РАЗМЕЩЕНИЯ!L70</f>
        <v>25859.16</v>
      </c>
      <c r="U39" s="375" t="str">
        <f>РАЗМЕЩЕНИЯ!N70</f>
        <v>0172100010122000061/2022 от 19.07.2022</v>
      </c>
      <c r="V39" s="106">
        <f>R39-T39</f>
        <v>2307.5499999999993</v>
      </c>
      <c r="W39" s="570">
        <f>O39-SUM(T39:T40)</f>
        <v>0</v>
      </c>
      <c r="X39" s="55" t="s">
        <v>70</v>
      </c>
      <c r="Y39" s="351"/>
    </row>
    <row r="40" spans="1:25" s="379" customFormat="1" ht="60" customHeight="1" x14ac:dyDescent="0.25">
      <c r="A40" s="351" t="s">
        <v>191</v>
      </c>
      <c r="B40" s="351" t="s">
        <v>483</v>
      </c>
      <c r="C40" s="351" t="s">
        <v>1423</v>
      </c>
      <c r="D40" s="351" t="s">
        <v>269</v>
      </c>
      <c r="E40" s="54">
        <v>44832</v>
      </c>
      <c r="F40" s="351" t="s">
        <v>543</v>
      </c>
      <c r="G40" s="427" t="s">
        <v>139</v>
      </c>
      <c r="H40" s="351">
        <v>226</v>
      </c>
      <c r="I40" s="55" t="s">
        <v>270</v>
      </c>
      <c r="J40" s="351">
        <v>300</v>
      </c>
      <c r="K40" s="55" t="s">
        <v>196</v>
      </c>
      <c r="L40" s="351" t="s">
        <v>49</v>
      </c>
      <c r="M40" s="351" t="s">
        <v>272</v>
      </c>
      <c r="N40" s="375">
        <v>2022</v>
      </c>
      <c r="O40" s="570"/>
      <c r="P40" s="106"/>
      <c r="Q40" s="570"/>
      <c r="R40" s="106">
        <f>РАЗМЕЩЕНИЯ!G17</f>
        <v>7000</v>
      </c>
      <c r="S40" s="55" t="s">
        <v>776</v>
      </c>
      <c r="T40" s="106">
        <f>РАЗМЕЩЕНИЯ!L17</f>
        <v>4865</v>
      </c>
      <c r="U40" s="375" t="str">
        <f>РАЗМЕЩЕНИЯ!N17</f>
        <v>0172100010122000010/2022 от 11.04.2022</v>
      </c>
      <c r="V40" s="106">
        <f>R40-T40</f>
        <v>2135</v>
      </c>
      <c r="W40" s="570"/>
      <c r="X40" s="55" t="s">
        <v>70</v>
      </c>
      <c r="Y40" s="351"/>
    </row>
    <row r="41" spans="1:25" s="381" customFormat="1" ht="36" customHeight="1" x14ac:dyDescent="0.25">
      <c r="A41" s="199" t="s">
        <v>15</v>
      </c>
      <c r="B41" s="199" t="s">
        <v>477</v>
      </c>
      <c r="C41" s="199" t="s">
        <v>63</v>
      </c>
      <c r="D41" s="199" t="s">
        <v>366</v>
      </c>
      <c r="E41" s="47">
        <v>44918</v>
      </c>
      <c r="F41" s="199" t="s">
        <v>509</v>
      </c>
      <c r="G41" s="218" t="s">
        <v>309</v>
      </c>
      <c r="H41" s="199">
        <v>223</v>
      </c>
      <c r="I41" s="48" t="s">
        <v>305</v>
      </c>
      <c r="J41" s="199">
        <v>300</v>
      </c>
      <c r="K41" s="48" t="s">
        <v>394</v>
      </c>
      <c r="L41" s="199" t="s">
        <v>307</v>
      </c>
      <c r="M41" s="199" t="s">
        <v>306</v>
      </c>
      <c r="N41" s="218" t="s">
        <v>2243</v>
      </c>
      <c r="O41" s="568">
        <f>SUM(Q41:Q42)+'ПГ 2023-2024'!N50</f>
        <v>77237898.450000003</v>
      </c>
      <c r="P41" s="432"/>
      <c r="Q41" s="432">
        <v>20133411.690000001</v>
      </c>
      <c r="R41" s="568">
        <v>54916754.310000002</v>
      </c>
      <c r="S41" s="48"/>
      <c r="T41" s="568">
        <f>Ед.пост.!D57</f>
        <v>54916754.310000002</v>
      </c>
      <c r="U41" s="218" t="str">
        <f>Ед.пост.!K57</f>
        <v>№ 78130000014239 от 23.03.2022</v>
      </c>
      <c r="V41" s="432">
        <f t="shared" si="3"/>
        <v>0</v>
      </c>
      <c r="W41" s="568">
        <f t="shared" si="4"/>
        <v>22321144.140000001</v>
      </c>
      <c r="X41" s="48"/>
      <c r="Y41" s="199"/>
    </row>
    <row r="42" spans="1:25" s="381" customFormat="1" ht="36" customHeight="1" x14ac:dyDescent="0.25">
      <c r="A42" s="199" t="s">
        <v>15</v>
      </c>
      <c r="B42" s="199" t="s">
        <v>477</v>
      </c>
      <c r="C42" s="199" t="s">
        <v>63</v>
      </c>
      <c r="D42" s="199" t="s">
        <v>366</v>
      </c>
      <c r="E42" s="47">
        <v>44918</v>
      </c>
      <c r="F42" s="199" t="s">
        <v>509</v>
      </c>
      <c r="G42" s="218" t="s">
        <v>2726</v>
      </c>
      <c r="H42" s="199">
        <v>223</v>
      </c>
      <c r="I42" s="48" t="s">
        <v>305</v>
      </c>
      <c r="J42" s="199">
        <v>300</v>
      </c>
      <c r="K42" s="48" t="s">
        <v>394</v>
      </c>
      <c r="L42" s="199" t="s">
        <v>307</v>
      </c>
      <c r="M42" s="199" t="s">
        <v>306</v>
      </c>
      <c r="N42" s="218" t="s">
        <v>2243</v>
      </c>
      <c r="O42" s="569"/>
      <c r="P42" s="432"/>
      <c r="Q42" s="432">
        <v>22191086.760000002</v>
      </c>
      <c r="R42" s="569"/>
      <c r="S42" s="48"/>
      <c r="T42" s="569"/>
      <c r="U42" s="218" t="str">
        <f>Ед.пост.!K57</f>
        <v>№ 78130000014239 от 23.03.2022</v>
      </c>
      <c r="V42" s="432">
        <f t="shared" si="3"/>
        <v>0</v>
      </c>
      <c r="W42" s="569"/>
      <c r="X42" s="48"/>
      <c r="Y42" s="199"/>
    </row>
    <row r="43" spans="1:25" s="382" customFormat="1" ht="48" customHeight="1" x14ac:dyDescent="0.25">
      <c r="A43" s="210" t="s">
        <v>15</v>
      </c>
      <c r="B43" s="210" t="s">
        <v>477</v>
      </c>
      <c r="C43" s="210" t="s">
        <v>63</v>
      </c>
      <c r="D43" s="210" t="s">
        <v>367</v>
      </c>
      <c r="E43" s="50">
        <v>44886</v>
      </c>
      <c r="F43" s="210" t="s">
        <v>314</v>
      </c>
      <c r="G43" s="219" t="s">
        <v>308</v>
      </c>
      <c r="H43" s="210">
        <v>223</v>
      </c>
      <c r="I43" s="51" t="s">
        <v>310</v>
      </c>
      <c r="J43" s="210">
        <v>300</v>
      </c>
      <c r="K43" s="51" t="s">
        <v>395</v>
      </c>
      <c r="L43" s="210" t="s">
        <v>311</v>
      </c>
      <c r="M43" s="210" t="s">
        <v>312</v>
      </c>
      <c r="N43" s="219">
        <v>2021</v>
      </c>
      <c r="O43" s="472">
        <f>Q43+'ПГ 2023-2024'!N51</f>
        <v>11866098.300000001</v>
      </c>
      <c r="P43" s="472">
        <v>6359667.5199999996</v>
      </c>
      <c r="Q43" s="472">
        <v>5366098.3</v>
      </c>
      <c r="R43" s="472">
        <f>Ед.пост.!D59</f>
        <v>19359667.52</v>
      </c>
      <c r="S43" s="51"/>
      <c r="T43" s="472">
        <f>Ед.пост.!D59</f>
        <v>19359667.52</v>
      </c>
      <c r="U43" s="219" t="str">
        <f>Ед.пост.!K59</f>
        <v>№ 32-123929-Б-ВС от 19.04.2021</v>
      </c>
      <c r="V43" s="472">
        <f>R43-T43</f>
        <v>0</v>
      </c>
      <c r="W43" s="472">
        <f>O43+P43-T43</f>
        <v>-1133901.6999999993</v>
      </c>
      <c r="X43" s="51"/>
      <c r="Y43" s="210"/>
    </row>
    <row r="44" spans="1:25" s="382" customFormat="1" ht="36" customHeight="1" x14ac:dyDescent="0.25">
      <c r="A44" s="210" t="s">
        <v>15</v>
      </c>
      <c r="B44" s="210" t="s">
        <v>477</v>
      </c>
      <c r="C44" s="210" t="s">
        <v>63</v>
      </c>
      <c r="D44" s="210" t="s">
        <v>369</v>
      </c>
      <c r="E44" s="50">
        <v>44799</v>
      </c>
      <c r="F44" s="210" t="s">
        <v>551</v>
      </c>
      <c r="G44" s="219" t="s">
        <v>308</v>
      </c>
      <c r="H44" s="210">
        <v>225</v>
      </c>
      <c r="I44" s="210" t="s">
        <v>318</v>
      </c>
      <c r="J44" s="210">
        <v>300</v>
      </c>
      <c r="K44" s="210" t="s">
        <v>388</v>
      </c>
      <c r="L44" s="210" t="s">
        <v>317</v>
      </c>
      <c r="M44" s="210" t="s">
        <v>316</v>
      </c>
      <c r="N44" s="219" t="s">
        <v>2244</v>
      </c>
      <c r="O44" s="433">
        <f>Q44+'ПГ 2023-2024'!N53</f>
        <v>2640727.58</v>
      </c>
      <c r="P44" s="433"/>
      <c r="Q44" s="433">
        <v>40727.58</v>
      </c>
      <c r="R44" s="433">
        <v>3900000</v>
      </c>
      <c r="S44" s="51"/>
      <c r="T44" s="433"/>
      <c r="U44" s="219" t="s">
        <v>978</v>
      </c>
      <c r="V44" s="433">
        <f t="shared" si="3"/>
        <v>3900000</v>
      </c>
      <c r="W44" s="433">
        <f>O44-T44</f>
        <v>2640727.58</v>
      </c>
      <c r="X44" s="51"/>
      <c r="Y44" s="210"/>
    </row>
    <row r="45" spans="1:25" s="382" customFormat="1" ht="48" customHeight="1" x14ac:dyDescent="0.25">
      <c r="A45" s="210" t="s">
        <v>15</v>
      </c>
      <c r="B45" s="210" t="s">
        <v>477</v>
      </c>
      <c r="C45" s="210" t="s">
        <v>63</v>
      </c>
      <c r="D45" s="210" t="s">
        <v>370</v>
      </c>
      <c r="E45" s="50">
        <v>44923</v>
      </c>
      <c r="F45" s="210" t="s">
        <v>319</v>
      </c>
      <c r="G45" s="219" t="s">
        <v>308</v>
      </c>
      <c r="H45" s="210">
        <v>223</v>
      </c>
      <c r="I45" s="51" t="s">
        <v>320</v>
      </c>
      <c r="J45" s="210">
        <v>300</v>
      </c>
      <c r="K45" s="51" t="s">
        <v>395</v>
      </c>
      <c r="L45" s="210" t="s">
        <v>311</v>
      </c>
      <c r="M45" s="210" t="s">
        <v>321</v>
      </c>
      <c r="N45" s="219">
        <v>2021</v>
      </c>
      <c r="O45" s="573">
        <f>SUM(Q45:Q46)+'ПГ 2023-2024'!N54</f>
        <v>25757063.700000003</v>
      </c>
      <c r="P45" s="472">
        <v>5538867.5499999998</v>
      </c>
      <c r="Q45" s="472">
        <v>5262137.2300000004</v>
      </c>
      <c r="R45" s="573">
        <f>Ед.пост.!D60</f>
        <v>29350245.849999998</v>
      </c>
      <c r="S45" s="51"/>
      <c r="T45" s="573">
        <f>Ед.пост.!D60</f>
        <v>29350245.849999998</v>
      </c>
      <c r="U45" s="219" t="str">
        <f>Ед.пост.!K60</f>
        <v>№ 32-123930-Б-ВО от 19.04.2021</v>
      </c>
      <c r="V45" s="573">
        <f>R45-T45</f>
        <v>0</v>
      </c>
      <c r="W45" s="573">
        <f>O45+SUM(P45:P46)-T45</f>
        <v>14410664.930000003</v>
      </c>
      <c r="X45" s="51"/>
      <c r="Y45" s="210" t="s">
        <v>989</v>
      </c>
    </row>
    <row r="46" spans="1:25" s="382" customFormat="1" ht="48" customHeight="1" x14ac:dyDescent="0.25">
      <c r="A46" s="210" t="s">
        <v>15</v>
      </c>
      <c r="B46" s="210" t="s">
        <v>477</v>
      </c>
      <c r="C46" s="210" t="s">
        <v>63</v>
      </c>
      <c r="D46" s="210" t="s">
        <v>370</v>
      </c>
      <c r="E46" s="50">
        <v>44923</v>
      </c>
      <c r="F46" s="210" t="s">
        <v>319</v>
      </c>
      <c r="G46" s="219" t="s">
        <v>987</v>
      </c>
      <c r="H46" s="210">
        <v>223</v>
      </c>
      <c r="I46" s="51" t="s">
        <v>320</v>
      </c>
      <c r="J46" s="210">
        <v>300</v>
      </c>
      <c r="K46" s="51" t="s">
        <v>395</v>
      </c>
      <c r="L46" s="210" t="s">
        <v>311</v>
      </c>
      <c r="M46" s="210" t="s">
        <v>321</v>
      </c>
      <c r="N46" s="219">
        <v>2021</v>
      </c>
      <c r="O46" s="573"/>
      <c r="P46" s="472">
        <v>12464979.529999999</v>
      </c>
      <c r="Q46" s="472">
        <v>13921326.470000001</v>
      </c>
      <c r="R46" s="573"/>
      <c r="S46" s="51"/>
      <c r="T46" s="573"/>
      <c r="U46" s="219" t="str">
        <f>Ед.пост.!K60</f>
        <v>№ 32-123930-Б-ВО от 19.04.2021</v>
      </c>
      <c r="V46" s="573"/>
      <c r="W46" s="573"/>
      <c r="X46" s="51"/>
      <c r="Y46" s="210" t="s">
        <v>735</v>
      </c>
    </row>
    <row r="47" spans="1:25" s="382" customFormat="1" ht="36" customHeight="1" x14ac:dyDescent="0.25">
      <c r="A47" s="210" t="s">
        <v>15</v>
      </c>
      <c r="B47" s="210" t="s">
        <v>477</v>
      </c>
      <c r="C47" s="210" t="s">
        <v>63</v>
      </c>
      <c r="D47" s="210" t="s">
        <v>372</v>
      </c>
      <c r="E47" s="50">
        <v>44893</v>
      </c>
      <c r="F47" s="210" t="s">
        <v>621</v>
      </c>
      <c r="G47" s="219" t="s">
        <v>308</v>
      </c>
      <c r="H47" s="210">
        <v>223</v>
      </c>
      <c r="I47" s="51" t="s">
        <v>386</v>
      </c>
      <c r="J47" s="210">
        <v>300</v>
      </c>
      <c r="K47" s="51" t="s">
        <v>396</v>
      </c>
      <c r="L47" s="210" t="s">
        <v>311</v>
      </c>
      <c r="M47" s="210" t="s">
        <v>323</v>
      </c>
      <c r="N47" s="219" t="s">
        <v>2244</v>
      </c>
      <c r="O47" s="571">
        <f>SUM(Q47+Q48)+'ПГ 2023-2024'!N56</f>
        <v>10499825.82</v>
      </c>
      <c r="P47" s="472"/>
      <c r="Q47" s="472">
        <v>2999999.68</v>
      </c>
      <c r="R47" s="571">
        <f>Ед.пост.!D61</f>
        <v>8999999.040000001</v>
      </c>
      <c r="S47" s="51"/>
      <c r="T47" s="571">
        <f>Ед.пост.!D61</f>
        <v>8999999.040000001</v>
      </c>
      <c r="U47" s="219" t="str">
        <f>Ед.пост.!K61</f>
        <v>№ 1280501-2022/ТКО от 27.07.2022</v>
      </c>
      <c r="V47" s="472">
        <f t="shared" si="3"/>
        <v>0</v>
      </c>
      <c r="W47" s="571">
        <f>O47-T47</f>
        <v>1499826.7799999993</v>
      </c>
      <c r="X47" s="51"/>
      <c r="Y47" s="210"/>
    </row>
    <row r="48" spans="1:25" s="382" customFormat="1" ht="36" customHeight="1" x14ac:dyDescent="0.25">
      <c r="A48" s="210" t="s">
        <v>15</v>
      </c>
      <c r="B48" s="210" t="s">
        <v>477</v>
      </c>
      <c r="C48" s="210" t="s">
        <v>63</v>
      </c>
      <c r="D48" s="210" t="s">
        <v>372</v>
      </c>
      <c r="E48" s="50">
        <v>44893</v>
      </c>
      <c r="F48" s="210" t="s">
        <v>621</v>
      </c>
      <c r="G48" s="219" t="s">
        <v>987</v>
      </c>
      <c r="H48" s="210">
        <v>223</v>
      </c>
      <c r="I48" s="51" t="s">
        <v>386</v>
      </c>
      <c r="J48" s="210">
        <v>300</v>
      </c>
      <c r="K48" s="51" t="s">
        <v>396</v>
      </c>
      <c r="L48" s="210" t="s">
        <v>311</v>
      </c>
      <c r="M48" s="210" t="s">
        <v>323</v>
      </c>
      <c r="N48" s="219" t="s">
        <v>2244</v>
      </c>
      <c r="O48" s="572"/>
      <c r="P48" s="472"/>
      <c r="Q48" s="472">
        <v>1499826.14</v>
      </c>
      <c r="R48" s="572"/>
      <c r="S48" s="51"/>
      <c r="T48" s="572"/>
      <c r="U48" s="219" t="str">
        <f>Ед.пост.!K61</f>
        <v>№ 1280501-2022/ТКО от 27.07.2022</v>
      </c>
      <c r="V48" s="472">
        <f>R48-T48</f>
        <v>0</v>
      </c>
      <c r="W48" s="572"/>
      <c r="X48" s="51"/>
      <c r="Y48" s="210"/>
    </row>
    <row r="49" spans="1:25" s="382" customFormat="1" ht="36" customHeight="1" x14ac:dyDescent="0.25">
      <c r="A49" s="210" t="s">
        <v>15</v>
      </c>
      <c r="B49" s="210" t="s">
        <v>477</v>
      </c>
      <c r="C49" s="210" t="s">
        <v>63</v>
      </c>
      <c r="D49" s="210" t="s">
        <v>2756</v>
      </c>
      <c r="E49" s="50">
        <v>44799</v>
      </c>
      <c r="F49" s="210" t="s">
        <v>1065</v>
      </c>
      <c r="G49" s="219" t="s">
        <v>308</v>
      </c>
      <c r="H49" s="210">
        <v>223</v>
      </c>
      <c r="I49" s="51" t="s">
        <v>322</v>
      </c>
      <c r="J49" s="210">
        <v>300</v>
      </c>
      <c r="K49" s="210" t="s">
        <v>387</v>
      </c>
      <c r="L49" s="210" t="s">
        <v>49</v>
      </c>
      <c r="M49" s="210" t="s">
        <v>324</v>
      </c>
      <c r="N49" s="219" t="s">
        <v>2244</v>
      </c>
      <c r="O49" s="433">
        <f>Q49+'ПГ 2023-2024'!N57</f>
        <v>132182.28</v>
      </c>
      <c r="P49" s="433"/>
      <c r="Q49" s="433">
        <v>32182.28</v>
      </c>
      <c r="R49" s="433">
        <f>РАЗМЕЩЕНИЯ!G78</f>
        <v>147399.78</v>
      </c>
      <c r="S49" s="51" t="s">
        <v>1568</v>
      </c>
      <c r="T49" s="433">
        <f>РАЗМЕЩЕНИЯ!L78</f>
        <v>96546.84</v>
      </c>
      <c r="U49" s="219" t="str">
        <f>РАЗМЕЩЕНИЯ!N78</f>
        <v>0172100010122000069/20 22  от 05.08.2022</v>
      </c>
      <c r="V49" s="433">
        <f t="shared" si="3"/>
        <v>50852.94</v>
      </c>
      <c r="W49" s="433">
        <f t="shared" si="4"/>
        <v>35635.440000000002</v>
      </c>
      <c r="X49" s="51" t="s">
        <v>70</v>
      </c>
      <c r="Y49" s="210"/>
    </row>
    <row r="50" spans="1:25" s="381" customFormat="1" ht="36" customHeight="1" x14ac:dyDescent="0.25">
      <c r="A50" s="199" t="s">
        <v>15</v>
      </c>
      <c r="B50" s="199" t="s">
        <v>477</v>
      </c>
      <c r="C50" s="199" t="s">
        <v>63</v>
      </c>
      <c r="D50" s="199" t="s">
        <v>392</v>
      </c>
      <c r="E50" s="47">
        <v>44886</v>
      </c>
      <c r="F50" s="199" t="s">
        <v>508</v>
      </c>
      <c r="G50" s="218" t="s">
        <v>309</v>
      </c>
      <c r="H50" s="199">
        <v>223</v>
      </c>
      <c r="I50" s="199" t="s">
        <v>326</v>
      </c>
      <c r="J50" s="199">
        <v>300</v>
      </c>
      <c r="K50" s="48" t="s">
        <v>397</v>
      </c>
      <c r="L50" s="199" t="s">
        <v>311</v>
      </c>
      <c r="M50" s="199" t="s">
        <v>325</v>
      </c>
      <c r="N50" s="218" t="s">
        <v>2244</v>
      </c>
      <c r="O50" s="568">
        <f>SUM(Q50:Q51)+'ПГ 2023-2024'!N58</f>
        <v>3685792.91</v>
      </c>
      <c r="P50" s="432"/>
      <c r="Q50" s="432">
        <f>1111930.97</f>
        <v>1111930.97</v>
      </c>
      <c r="R50" s="568">
        <v>3335792.91</v>
      </c>
      <c r="S50" s="48"/>
      <c r="T50" s="568">
        <f>SUM(Ед.пост.!D62:D64)</f>
        <v>3335792.91</v>
      </c>
      <c r="U50" s="218" t="s">
        <v>978</v>
      </c>
      <c r="V50" s="432">
        <f t="shared" si="3"/>
        <v>0</v>
      </c>
      <c r="W50" s="568">
        <f>O50-T50</f>
        <v>350000</v>
      </c>
      <c r="X50" s="48"/>
      <c r="Y50" s="199"/>
    </row>
    <row r="51" spans="1:25" s="381" customFormat="1" ht="36" customHeight="1" x14ac:dyDescent="0.25">
      <c r="A51" s="199" t="s">
        <v>15</v>
      </c>
      <c r="B51" s="199" t="s">
        <v>477</v>
      </c>
      <c r="C51" s="199" t="s">
        <v>63</v>
      </c>
      <c r="D51" s="199" t="s">
        <v>392</v>
      </c>
      <c r="E51" s="47">
        <v>44886</v>
      </c>
      <c r="F51" s="199" t="s">
        <v>508</v>
      </c>
      <c r="G51" s="218" t="s">
        <v>2726</v>
      </c>
      <c r="H51" s="199">
        <v>223</v>
      </c>
      <c r="I51" s="199" t="s">
        <v>326</v>
      </c>
      <c r="J51" s="199">
        <v>300</v>
      </c>
      <c r="K51" s="48" t="s">
        <v>397</v>
      </c>
      <c r="L51" s="199" t="s">
        <v>311</v>
      </c>
      <c r="M51" s="199" t="s">
        <v>325</v>
      </c>
      <c r="N51" s="218" t="s">
        <v>2244</v>
      </c>
      <c r="O51" s="569"/>
      <c r="P51" s="432"/>
      <c r="Q51" s="432">
        <v>350000</v>
      </c>
      <c r="R51" s="569"/>
      <c r="S51" s="48"/>
      <c r="T51" s="569"/>
      <c r="U51" s="218" t="s">
        <v>978</v>
      </c>
      <c r="V51" s="432">
        <f t="shared" si="3"/>
        <v>0</v>
      </c>
      <c r="W51" s="569"/>
      <c r="X51" s="48"/>
      <c r="Y51" s="199"/>
    </row>
    <row r="52" spans="1:25" s="379" customFormat="1" ht="72" customHeight="1" x14ac:dyDescent="0.25">
      <c r="A52" s="351" t="s">
        <v>15</v>
      </c>
      <c r="B52" s="351" t="s">
        <v>477</v>
      </c>
      <c r="C52" s="351" t="s">
        <v>63</v>
      </c>
      <c r="D52" s="351" t="s">
        <v>374</v>
      </c>
      <c r="E52" s="54">
        <v>44827</v>
      </c>
      <c r="F52" s="351" t="s">
        <v>502</v>
      </c>
      <c r="G52" s="427" t="s">
        <v>122</v>
      </c>
      <c r="H52" s="351">
        <v>225</v>
      </c>
      <c r="I52" s="55" t="s">
        <v>213</v>
      </c>
      <c r="J52" s="351">
        <v>300</v>
      </c>
      <c r="K52" s="55" t="s">
        <v>389</v>
      </c>
      <c r="L52" s="351" t="s">
        <v>49</v>
      </c>
      <c r="M52" s="351" t="s">
        <v>327</v>
      </c>
      <c r="N52" s="375" t="s">
        <v>2244</v>
      </c>
      <c r="O52" s="106">
        <f>Q52+'ПГ 2023-2024'!N59</f>
        <v>590502</v>
      </c>
      <c r="P52" s="106"/>
      <c r="Q52" s="106">
        <v>196834</v>
      </c>
      <c r="R52" s="106">
        <f>РАЗМЕЩЕНИЯ!G71</f>
        <v>590502</v>
      </c>
      <c r="S52" s="55" t="s">
        <v>1475</v>
      </c>
      <c r="T52" s="106">
        <f>РАЗМЕЩЕНИЯ!L71</f>
        <v>590502</v>
      </c>
      <c r="U52" s="375" t="str">
        <f>РАЗМЕЩЕНИЯ!N71</f>
        <v>0172100010122000062/2022 от 18.07.2022</v>
      </c>
      <c r="V52" s="106">
        <f t="shared" si="3"/>
        <v>0</v>
      </c>
      <c r="W52" s="106">
        <f>O52-T52</f>
        <v>0</v>
      </c>
      <c r="X52" s="55" t="s">
        <v>70</v>
      </c>
      <c r="Y52" s="351"/>
    </row>
    <row r="53" spans="1:25" s="379" customFormat="1" ht="156" customHeight="1" x14ac:dyDescent="0.25">
      <c r="A53" s="351" t="s">
        <v>15</v>
      </c>
      <c r="B53" s="351" t="s">
        <v>477</v>
      </c>
      <c r="C53" s="351" t="s">
        <v>63</v>
      </c>
      <c r="D53" s="351" t="s">
        <v>375</v>
      </c>
      <c r="E53" s="54">
        <v>44713</v>
      </c>
      <c r="F53" s="351" t="s">
        <v>511</v>
      </c>
      <c r="G53" s="427" t="s">
        <v>122</v>
      </c>
      <c r="H53" s="351">
        <v>225</v>
      </c>
      <c r="I53" s="55" t="s">
        <v>330</v>
      </c>
      <c r="J53" s="351">
        <v>300</v>
      </c>
      <c r="K53" s="55" t="s">
        <v>390</v>
      </c>
      <c r="L53" s="351" t="s">
        <v>49</v>
      </c>
      <c r="M53" s="351" t="s">
        <v>329</v>
      </c>
      <c r="N53" s="375" t="s">
        <v>2244</v>
      </c>
      <c r="O53" s="106">
        <f>Q53+'ПГ 2023-2024'!N60</f>
        <v>1144473.8599999999</v>
      </c>
      <c r="P53" s="106"/>
      <c r="Q53" s="106">
        <v>312105.86</v>
      </c>
      <c r="R53" s="106">
        <f>РАЗМЕЩЕНИЯ!G10</f>
        <v>4871625</v>
      </c>
      <c r="S53" s="55" t="s">
        <v>749</v>
      </c>
      <c r="T53" s="106">
        <f>РАЗМЕЩЕНИЯ!L10</f>
        <v>1144473.8600000001</v>
      </c>
      <c r="U53" s="375" t="str">
        <f>РАЗМЕЩЕНИЯ!N10</f>
        <v xml:space="preserve">0172100010122000003/2022 от 05.04.2022 </v>
      </c>
      <c r="V53" s="106">
        <f t="shared" si="3"/>
        <v>3727151.1399999997</v>
      </c>
      <c r="W53" s="106">
        <f t="shared" si="4"/>
        <v>0</v>
      </c>
      <c r="X53" s="55" t="s">
        <v>70</v>
      </c>
      <c r="Y53" s="351" t="s">
        <v>808</v>
      </c>
    </row>
    <row r="54" spans="1:25" s="379" customFormat="1" ht="36" customHeight="1" x14ac:dyDescent="0.25">
      <c r="A54" s="351" t="s">
        <v>15</v>
      </c>
      <c r="B54" s="351" t="s">
        <v>477</v>
      </c>
      <c r="C54" s="351" t="s">
        <v>63</v>
      </c>
      <c r="D54" s="351" t="s">
        <v>376</v>
      </c>
      <c r="E54" s="54">
        <v>44827</v>
      </c>
      <c r="F54" s="351" t="s">
        <v>512</v>
      </c>
      <c r="G54" s="427" t="s">
        <v>122</v>
      </c>
      <c r="H54" s="351">
        <v>225</v>
      </c>
      <c r="I54" s="55" t="s">
        <v>243</v>
      </c>
      <c r="J54" s="351">
        <v>300</v>
      </c>
      <c r="K54" s="55" t="s">
        <v>266</v>
      </c>
      <c r="L54" s="351" t="s">
        <v>49</v>
      </c>
      <c r="M54" s="351" t="s">
        <v>331</v>
      </c>
      <c r="N54" s="375" t="s">
        <v>2244</v>
      </c>
      <c r="O54" s="106">
        <f>Q54+'ПГ 2023-2024'!N61</f>
        <v>4440764.08</v>
      </c>
      <c r="P54" s="106"/>
      <c r="Q54" s="106"/>
      <c r="R54" s="106"/>
      <c r="S54" s="55"/>
      <c r="T54" s="106"/>
      <c r="U54" s="375"/>
      <c r="V54" s="106"/>
      <c r="W54" s="106"/>
      <c r="X54" s="55"/>
      <c r="Y54" s="351" t="s">
        <v>808</v>
      </c>
    </row>
    <row r="55" spans="1:25" s="381" customFormat="1" ht="60" customHeight="1" x14ac:dyDescent="0.25">
      <c r="A55" s="199" t="s">
        <v>15</v>
      </c>
      <c r="B55" s="199" t="s">
        <v>477</v>
      </c>
      <c r="C55" s="199" t="s">
        <v>63</v>
      </c>
      <c r="D55" s="199" t="s">
        <v>377</v>
      </c>
      <c r="E55" s="47">
        <v>44624</v>
      </c>
      <c r="F55" s="199" t="s">
        <v>23</v>
      </c>
      <c r="G55" s="218" t="s">
        <v>309</v>
      </c>
      <c r="H55" s="199">
        <v>223</v>
      </c>
      <c r="I55" s="48" t="s">
        <v>25</v>
      </c>
      <c r="J55" s="199">
        <v>300</v>
      </c>
      <c r="K55" s="48" t="s">
        <v>398</v>
      </c>
      <c r="L55" s="199" t="s">
        <v>311</v>
      </c>
      <c r="M55" s="199" t="s">
        <v>33</v>
      </c>
      <c r="N55" s="218">
        <v>2021</v>
      </c>
      <c r="O55" s="432">
        <f>Q55+'ПГ 2023-2024'!N62</f>
        <v>6417041.8900000006</v>
      </c>
      <c r="P55" s="432">
        <v>4402677.74</v>
      </c>
      <c r="Q55" s="432">
        <v>3188441.08</v>
      </c>
      <c r="R55" s="432">
        <f>SUM(Ед.пост.!D65:D69)</f>
        <v>10819719.630000001</v>
      </c>
      <c r="S55" s="48"/>
      <c r="T55" s="432">
        <f>SUM(Ед.пост.!D65:D69)</f>
        <v>10819719.630000001</v>
      </c>
      <c r="U55" s="218" t="s">
        <v>978</v>
      </c>
      <c r="V55" s="432">
        <f>R55-T55</f>
        <v>0</v>
      </c>
      <c r="W55" s="432">
        <f>O55+P55-T55</f>
        <v>0</v>
      </c>
      <c r="X55" s="48"/>
      <c r="Y55" s="247" t="s">
        <v>711</v>
      </c>
    </row>
    <row r="56" spans="1:25" s="379" customFormat="1" ht="48" customHeight="1" x14ac:dyDescent="0.25">
      <c r="A56" s="351" t="s">
        <v>15</v>
      </c>
      <c r="B56" s="351" t="s">
        <v>487</v>
      </c>
      <c r="C56" s="351" t="s">
        <v>63</v>
      </c>
      <c r="D56" s="351" t="s">
        <v>378</v>
      </c>
      <c r="E56" s="54">
        <v>44799</v>
      </c>
      <c r="F56" s="351" t="s">
        <v>501</v>
      </c>
      <c r="G56" s="427" t="s">
        <v>122</v>
      </c>
      <c r="H56" s="351">
        <v>225</v>
      </c>
      <c r="I56" s="55" t="s">
        <v>338</v>
      </c>
      <c r="J56" s="351">
        <v>300</v>
      </c>
      <c r="K56" s="55" t="s">
        <v>391</v>
      </c>
      <c r="L56" s="351" t="s">
        <v>49</v>
      </c>
      <c r="M56" s="351" t="s">
        <v>337</v>
      </c>
      <c r="N56" s="375">
        <v>2022</v>
      </c>
      <c r="O56" s="570">
        <f>Q56</f>
        <v>555611.89</v>
      </c>
      <c r="P56" s="106"/>
      <c r="Q56" s="570">
        <v>555611.89</v>
      </c>
      <c r="R56" s="106">
        <f>РАЗМЕЩЕНИЯ!G73</f>
        <v>199141.2</v>
      </c>
      <c r="S56" s="55" t="s">
        <v>1498</v>
      </c>
      <c r="T56" s="106">
        <f>РАЗМЕЩЕНИЯ!L73</f>
        <v>198145.49</v>
      </c>
      <c r="U56" s="375" t="str">
        <f>РАЗМЕЩЕНИЯ!N73</f>
        <v>0172100010122000064/2022 от 25.07.2022</v>
      </c>
      <c r="V56" s="106">
        <f>РАЗМЕЩЕНИЯ!M73</f>
        <v>995.71000000002095</v>
      </c>
      <c r="W56" s="570">
        <f>O56-(T56+T57)</f>
        <v>0</v>
      </c>
      <c r="X56" s="55" t="s">
        <v>70</v>
      </c>
      <c r="Y56" s="275"/>
    </row>
    <row r="57" spans="1:25" s="379" customFormat="1" ht="48" customHeight="1" x14ac:dyDescent="0.25">
      <c r="A57" s="351" t="s">
        <v>15</v>
      </c>
      <c r="B57" s="351" t="s">
        <v>487</v>
      </c>
      <c r="C57" s="351" t="s">
        <v>63</v>
      </c>
      <c r="D57" s="351" t="s">
        <v>378</v>
      </c>
      <c r="E57" s="54">
        <v>44799</v>
      </c>
      <c r="F57" s="351" t="s">
        <v>501</v>
      </c>
      <c r="G57" s="427" t="s">
        <v>122</v>
      </c>
      <c r="H57" s="351">
        <v>225</v>
      </c>
      <c r="I57" s="55" t="s">
        <v>338</v>
      </c>
      <c r="J57" s="351">
        <v>300</v>
      </c>
      <c r="K57" s="55" t="s">
        <v>391</v>
      </c>
      <c r="L57" s="351" t="s">
        <v>49</v>
      </c>
      <c r="M57" s="351" t="s">
        <v>337</v>
      </c>
      <c r="N57" s="375">
        <v>2022</v>
      </c>
      <c r="O57" s="570"/>
      <c r="P57" s="106"/>
      <c r="Q57" s="570"/>
      <c r="R57" s="106">
        <f>РАЗМЕЩЕНИЯ!G48</f>
        <v>446833.2</v>
      </c>
      <c r="S57" s="55" t="s">
        <v>1196</v>
      </c>
      <c r="T57" s="106">
        <f>РАЗМЕЩЕНИЯ!L48</f>
        <v>357466.4</v>
      </c>
      <c r="U57" s="375" t="str">
        <f>РАЗМЕЩЕНИЯ!N48</f>
        <v>0172100010122000040/2022 от 06.06.2022</v>
      </c>
      <c r="V57" s="106">
        <f>РАЗМЕЩЕНИЯ!M48</f>
        <v>89366.799999999988</v>
      </c>
      <c r="W57" s="570"/>
      <c r="X57" s="55" t="s">
        <v>70</v>
      </c>
      <c r="Y57" s="275" t="s">
        <v>787</v>
      </c>
    </row>
    <row r="58" spans="1:25" s="379" customFormat="1" ht="36" customHeight="1" x14ac:dyDescent="0.25">
      <c r="A58" s="351" t="s">
        <v>15</v>
      </c>
      <c r="B58" s="351" t="s">
        <v>487</v>
      </c>
      <c r="C58" s="351" t="s">
        <v>63</v>
      </c>
      <c r="D58" s="351" t="s">
        <v>379</v>
      </c>
      <c r="E58" s="54">
        <v>44736</v>
      </c>
      <c r="F58" s="351" t="s">
        <v>500</v>
      </c>
      <c r="G58" s="427" t="s">
        <v>122</v>
      </c>
      <c r="H58" s="351">
        <v>225</v>
      </c>
      <c r="I58" s="55" t="s">
        <v>340</v>
      </c>
      <c r="J58" s="351">
        <v>300</v>
      </c>
      <c r="K58" s="55" t="s">
        <v>388</v>
      </c>
      <c r="L58" s="351" t="s">
        <v>49</v>
      </c>
      <c r="M58" s="351" t="s">
        <v>339</v>
      </c>
      <c r="N58" s="575">
        <v>2022</v>
      </c>
      <c r="O58" s="570">
        <f>Q58</f>
        <v>714965.51</v>
      </c>
      <c r="P58" s="570"/>
      <c r="Q58" s="570">
        <v>714965.51</v>
      </c>
      <c r="R58" s="106">
        <f>РАЗМЕЩЕНИЯ!G47</f>
        <v>52981.2</v>
      </c>
      <c r="S58" s="55" t="s">
        <v>1194</v>
      </c>
      <c r="T58" s="106">
        <f>РАЗМЕЩЕНИЯ!L47</f>
        <v>45828.71</v>
      </c>
      <c r="U58" s="375" t="str">
        <f>РАЗМЕЩЕНИЯ!N47</f>
        <v>0172100010122000039/2022 от 06.06.2022</v>
      </c>
      <c r="V58" s="106">
        <f>РАЗМЕЩЕНИЯ!M47</f>
        <v>7152.489999999998</v>
      </c>
      <c r="W58" s="570">
        <f>O58-(T59+T58)</f>
        <v>0</v>
      </c>
      <c r="X58" s="55" t="s">
        <v>70</v>
      </c>
      <c r="Y58" s="275"/>
    </row>
    <row r="59" spans="1:25" s="379" customFormat="1" ht="36" customHeight="1" x14ac:dyDescent="0.25">
      <c r="A59" s="351" t="s">
        <v>15</v>
      </c>
      <c r="B59" s="351" t="s">
        <v>487</v>
      </c>
      <c r="C59" s="351" t="s">
        <v>63</v>
      </c>
      <c r="D59" s="351" t="s">
        <v>379</v>
      </c>
      <c r="E59" s="54">
        <v>44736</v>
      </c>
      <c r="F59" s="351" t="s">
        <v>500</v>
      </c>
      <c r="G59" s="427" t="s">
        <v>122</v>
      </c>
      <c r="H59" s="351">
        <v>225</v>
      </c>
      <c r="I59" s="55" t="s">
        <v>340</v>
      </c>
      <c r="J59" s="351">
        <v>300</v>
      </c>
      <c r="K59" s="55" t="s">
        <v>388</v>
      </c>
      <c r="L59" s="351" t="s">
        <v>49</v>
      </c>
      <c r="M59" s="351" t="s">
        <v>339</v>
      </c>
      <c r="N59" s="575"/>
      <c r="O59" s="570"/>
      <c r="P59" s="570"/>
      <c r="Q59" s="570"/>
      <c r="R59" s="106">
        <f>РАЗМЕЩЕНИЯ!G44</f>
        <v>791878.8</v>
      </c>
      <c r="S59" s="55" t="s">
        <v>1151</v>
      </c>
      <c r="T59" s="106">
        <f>РАЗМЕЩЕНИЯ!L44</f>
        <v>669136.80000000005</v>
      </c>
      <c r="U59" s="375" t="str">
        <f>РАЗМЕЩЕНИЯ!N44</f>
        <v>0172100010122000036/2022 от 03.06.2022</v>
      </c>
      <c r="V59" s="106">
        <f>R59-T59</f>
        <v>122742</v>
      </c>
      <c r="W59" s="570"/>
      <c r="X59" s="55" t="s">
        <v>70</v>
      </c>
      <c r="Y59" s="275"/>
    </row>
    <row r="60" spans="1:25" s="382" customFormat="1" ht="48" customHeight="1" x14ac:dyDescent="0.25">
      <c r="A60" s="210" t="s">
        <v>15</v>
      </c>
      <c r="B60" s="210" t="s">
        <v>477</v>
      </c>
      <c r="C60" s="210" t="s">
        <v>63</v>
      </c>
      <c r="D60" s="210" t="s">
        <v>923</v>
      </c>
      <c r="E60" s="50">
        <v>44886</v>
      </c>
      <c r="F60" s="210" t="s">
        <v>924</v>
      </c>
      <c r="G60" s="219" t="s">
        <v>308</v>
      </c>
      <c r="H60" s="210">
        <v>343</v>
      </c>
      <c r="I60" s="51" t="s">
        <v>345</v>
      </c>
      <c r="J60" s="210">
        <v>360</v>
      </c>
      <c r="K60" s="51" t="s">
        <v>468</v>
      </c>
      <c r="L60" s="210" t="s">
        <v>49</v>
      </c>
      <c r="M60" s="210" t="s">
        <v>925</v>
      </c>
      <c r="N60" s="219">
        <v>2022</v>
      </c>
      <c r="O60" s="573">
        <f>Q60</f>
        <v>1495470.74</v>
      </c>
      <c r="P60" s="472"/>
      <c r="Q60" s="573">
        <v>1495470.74</v>
      </c>
      <c r="R60" s="472">
        <f>РАЗМЕЩЕНИЯ!G34</f>
        <v>1233333.3999999999</v>
      </c>
      <c r="S60" s="51" t="s">
        <v>1031</v>
      </c>
      <c r="T60" s="472">
        <f>РАЗМЕЩЕНИЯ!L34</f>
        <v>1208666.72</v>
      </c>
      <c r="U60" s="219" t="str">
        <f>РАЗМЕЩЕНИЯ!N34</f>
        <v>0172100010122000026/2022 от 18.05.2022</v>
      </c>
      <c r="V60" s="472">
        <f t="shared" ref="V60:V115" si="8">R60-T60</f>
        <v>24666.679999999935</v>
      </c>
      <c r="W60" s="573">
        <f>O60-(T60+T61)</f>
        <v>0</v>
      </c>
      <c r="X60" s="51"/>
      <c r="Y60" s="276"/>
    </row>
    <row r="61" spans="1:25" s="382" customFormat="1" ht="48" customHeight="1" x14ac:dyDescent="0.25">
      <c r="A61" s="210" t="s">
        <v>15</v>
      </c>
      <c r="B61" s="210" t="s">
        <v>477</v>
      </c>
      <c r="C61" s="210" t="s">
        <v>63</v>
      </c>
      <c r="D61" s="210" t="s">
        <v>923</v>
      </c>
      <c r="E61" s="50">
        <v>44886</v>
      </c>
      <c r="F61" s="210" t="s">
        <v>924</v>
      </c>
      <c r="G61" s="219" t="s">
        <v>308</v>
      </c>
      <c r="H61" s="210">
        <v>343</v>
      </c>
      <c r="I61" s="51" t="s">
        <v>345</v>
      </c>
      <c r="J61" s="210">
        <v>360</v>
      </c>
      <c r="K61" s="51" t="s">
        <v>468</v>
      </c>
      <c r="L61" s="210" t="s">
        <v>49</v>
      </c>
      <c r="M61" s="210" t="s">
        <v>925</v>
      </c>
      <c r="N61" s="219">
        <v>2022</v>
      </c>
      <c r="O61" s="573"/>
      <c r="P61" s="472"/>
      <c r="Q61" s="573"/>
      <c r="R61" s="472">
        <v>289701.03999999998</v>
      </c>
      <c r="S61" s="51" t="s">
        <v>2265</v>
      </c>
      <c r="T61" s="472">
        <f>РАЗМЕЩЕНИЯ!L109</f>
        <v>286804.02</v>
      </c>
      <c r="U61" s="219" t="str">
        <f>РАЗМЕЩЕНИЯ!N109</f>
        <v xml:space="preserve">0172100010122000100/2022        от 17.10.2022  </v>
      </c>
      <c r="V61" s="472">
        <f t="shared" ref="V61" si="9">R61-T61</f>
        <v>2897.0199999999604</v>
      </c>
      <c r="W61" s="573"/>
      <c r="X61" s="51"/>
      <c r="Y61" s="276"/>
    </row>
    <row r="62" spans="1:25" s="379" customFormat="1" ht="48" customHeight="1" x14ac:dyDescent="0.25">
      <c r="A62" s="351" t="s">
        <v>59</v>
      </c>
      <c r="B62" s="351" t="s">
        <v>491</v>
      </c>
      <c r="C62" s="351" t="s">
        <v>124</v>
      </c>
      <c r="D62" s="351" t="s">
        <v>133</v>
      </c>
      <c r="E62" s="54">
        <v>44782</v>
      </c>
      <c r="F62" s="351" t="s">
        <v>523</v>
      </c>
      <c r="G62" s="427" t="s">
        <v>122</v>
      </c>
      <c r="H62" s="351">
        <v>345</v>
      </c>
      <c r="I62" s="55" t="s">
        <v>130</v>
      </c>
      <c r="J62" s="351">
        <v>350</v>
      </c>
      <c r="K62" s="351" t="s">
        <v>182</v>
      </c>
      <c r="L62" s="351" t="s">
        <v>49</v>
      </c>
      <c r="M62" s="351" t="s">
        <v>32</v>
      </c>
      <c r="N62" s="375">
        <v>2022</v>
      </c>
      <c r="O62" s="106">
        <f t="shared" ref="O62:O69" si="10">Q62</f>
        <v>211344</v>
      </c>
      <c r="P62" s="106"/>
      <c r="Q62" s="106">
        <v>211344</v>
      </c>
      <c r="R62" s="106">
        <f>РАЗМЕЩЕНИЯ!G14</f>
        <v>212100</v>
      </c>
      <c r="S62" s="55" t="s">
        <v>757</v>
      </c>
      <c r="T62" s="106">
        <f>РАЗМЕЩЕНИЯ!L14</f>
        <v>211344</v>
      </c>
      <c r="U62" s="375" t="str">
        <f>РАЗМЕЩЕНИЯ!N14</f>
        <v>0172100010122000007/2022 от 11.04.2022</v>
      </c>
      <c r="V62" s="106">
        <f t="shared" si="8"/>
        <v>756</v>
      </c>
      <c r="W62" s="106">
        <f t="shared" ref="W62:W115" si="11">O62-T62</f>
        <v>0</v>
      </c>
      <c r="X62" s="55" t="s">
        <v>1409</v>
      </c>
      <c r="Y62" s="351"/>
    </row>
    <row r="63" spans="1:25" s="379" customFormat="1" ht="48" customHeight="1" x14ac:dyDescent="0.25">
      <c r="A63" s="351" t="s">
        <v>59</v>
      </c>
      <c r="B63" s="351" t="s">
        <v>491</v>
      </c>
      <c r="C63" s="351" t="s">
        <v>124</v>
      </c>
      <c r="D63" s="351" t="s">
        <v>134</v>
      </c>
      <c r="E63" s="54">
        <v>44645</v>
      </c>
      <c r="F63" s="351" t="s">
        <v>527</v>
      </c>
      <c r="G63" s="427" t="s">
        <v>122</v>
      </c>
      <c r="H63" s="351">
        <v>345</v>
      </c>
      <c r="I63" s="55" t="s">
        <v>24</v>
      </c>
      <c r="J63" s="351">
        <v>350</v>
      </c>
      <c r="K63" s="351" t="s">
        <v>182</v>
      </c>
      <c r="L63" s="351" t="s">
        <v>49</v>
      </c>
      <c r="M63" s="351" t="s">
        <v>31</v>
      </c>
      <c r="N63" s="375">
        <v>2022</v>
      </c>
      <c r="O63" s="106">
        <f t="shared" si="10"/>
        <v>448000</v>
      </c>
      <c r="P63" s="106"/>
      <c r="Q63" s="106">
        <v>448000</v>
      </c>
      <c r="R63" s="106">
        <f>РАЗМЕЩЕНИЯ!G32</f>
        <v>448000</v>
      </c>
      <c r="S63" s="55" t="s">
        <v>992</v>
      </c>
      <c r="T63" s="106">
        <f>РАЗМЕЩЕНИЯ!L32</f>
        <v>448000</v>
      </c>
      <c r="U63" s="375" t="str">
        <f>РАЗМЕЩЕНИЯ!N32</f>
        <v>0172100010122000024/2022 от 04.05.2022</v>
      </c>
      <c r="V63" s="106">
        <f>R63-T63</f>
        <v>0</v>
      </c>
      <c r="W63" s="106">
        <f t="shared" si="11"/>
        <v>0</v>
      </c>
      <c r="X63" s="55" t="s">
        <v>1409</v>
      </c>
      <c r="Y63" s="351"/>
    </row>
    <row r="64" spans="1:25" s="379" customFormat="1" ht="48" customHeight="1" x14ac:dyDescent="0.25">
      <c r="A64" s="351" t="s">
        <v>59</v>
      </c>
      <c r="B64" s="351" t="s">
        <v>491</v>
      </c>
      <c r="C64" s="351" t="s">
        <v>124</v>
      </c>
      <c r="D64" s="351" t="s">
        <v>156</v>
      </c>
      <c r="E64" s="54">
        <v>44581</v>
      </c>
      <c r="F64" s="351" t="s">
        <v>528</v>
      </c>
      <c r="G64" s="427" t="s">
        <v>122</v>
      </c>
      <c r="H64" s="351">
        <v>345</v>
      </c>
      <c r="I64" s="55" t="s">
        <v>129</v>
      </c>
      <c r="J64" s="351">
        <v>350</v>
      </c>
      <c r="K64" s="351" t="s">
        <v>182</v>
      </c>
      <c r="L64" s="351" t="s">
        <v>49</v>
      </c>
      <c r="M64" s="351" t="s">
        <v>31</v>
      </c>
      <c r="N64" s="375">
        <v>2022</v>
      </c>
      <c r="O64" s="106">
        <f t="shared" si="10"/>
        <v>48230</v>
      </c>
      <c r="P64" s="106"/>
      <c r="Q64" s="106">
        <v>48230</v>
      </c>
      <c r="R64" s="106">
        <f>РАЗМЕЩЕНИЯ!G13</f>
        <v>48230</v>
      </c>
      <c r="S64" s="55" t="s">
        <v>755</v>
      </c>
      <c r="T64" s="106">
        <f>РАЗМЕЩЕНИЯ!L13</f>
        <v>48230</v>
      </c>
      <c r="U64" s="375" t="str">
        <f>РАЗМЕЩЕНИЯ!N13</f>
        <v xml:space="preserve">0172100010122000006/2022 от 05.04.2022 </v>
      </c>
      <c r="V64" s="106">
        <f t="shared" si="8"/>
        <v>0</v>
      </c>
      <c r="W64" s="106">
        <f t="shared" si="11"/>
        <v>0</v>
      </c>
      <c r="X64" s="55" t="s">
        <v>1409</v>
      </c>
      <c r="Y64" s="351"/>
    </row>
    <row r="65" spans="1:25" s="379" customFormat="1" ht="48" customHeight="1" x14ac:dyDescent="0.25">
      <c r="A65" s="351" t="s">
        <v>59</v>
      </c>
      <c r="B65" s="351" t="s">
        <v>491</v>
      </c>
      <c r="C65" s="351" t="s">
        <v>124</v>
      </c>
      <c r="D65" s="351" t="s">
        <v>157</v>
      </c>
      <c r="E65" s="54">
        <v>44581</v>
      </c>
      <c r="F65" s="351" t="s">
        <v>529</v>
      </c>
      <c r="G65" s="427" t="s">
        <v>122</v>
      </c>
      <c r="H65" s="351">
        <v>345</v>
      </c>
      <c r="I65" s="55" t="s">
        <v>131</v>
      </c>
      <c r="J65" s="351">
        <v>350</v>
      </c>
      <c r="K65" s="351" t="s">
        <v>182</v>
      </c>
      <c r="L65" s="351" t="s">
        <v>49</v>
      </c>
      <c r="M65" s="351" t="s">
        <v>31</v>
      </c>
      <c r="N65" s="375">
        <v>2022</v>
      </c>
      <c r="O65" s="106">
        <f t="shared" si="10"/>
        <v>1520000</v>
      </c>
      <c r="P65" s="106"/>
      <c r="Q65" s="106">
        <v>1520000</v>
      </c>
      <c r="R65" s="106">
        <f>РАЗМЕЩЕНИЯ!G23</f>
        <v>1520000</v>
      </c>
      <c r="S65" s="55" t="s">
        <v>860</v>
      </c>
      <c r="T65" s="106">
        <f>РАЗМЕЩЕНИЯ!L23</f>
        <v>1520000</v>
      </c>
      <c r="U65" s="375" t="str">
        <f>РАЗМЕЩЕНИЯ!N23</f>
        <v>0172100010122000015/2022 от 19.04.2022</v>
      </c>
      <c r="V65" s="106">
        <f t="shared" si="8"/>
        <v>0</v>
      </c>
      <c r="W65" s="106">
        <f t="shared" si="11"/>
        <v>0</v>
      </c>
      <c r="X65" s="55" t="s">
        <v>709</v>
      </c>
      <c r="Y65" s="351"/>
    </row>
    <row r="66" spans="1:25" s="379" customFormat="1" ht="48" customHeight="1" x14ac:dyDescent="0.25">
      <c r="A66" s="351" t="s">
        <v>59</v>
      </c>
      <c r="B66" s="351" t="s">
        <v>491</v>
      </c>
      <c r="C66" s="351" t="s">
        <v>124</v>
      </c>
      <c r="D66" s="351" t="s">
        <v>158</v>
      </c>
      <c r="E66" s="54">
        <v>44645</v>
      </c>
      <c r="F66" s="351" t="s">
        <v>530</v>
      </c>
      <c r="G66" s="427" t="s">
        <v>122</v>
      </c>
      <c r="H66" s="351">
        <v>345</v>
      </c>
      <c r="I66" s="55" t="s">
        <v>132</v>
      </c>
      <c r="J66" s="351">
        <v>350</v>
      </c>
      <c r="K66" s="351" t="s">
        <v>182</v>
      </c>
      <c r="L66" s="351" t="s">
        <v>49</v>
      </c>
      <c r="M66" s="351" t="s">
        <v>30</v>
      </c>
      <c r="N66" s="375">
        <v>2022</v>
      </c>
      <c r="O66" s="106">
        <f>Q66</f>
        <v>471669.48</v>
      </c>
      <c r="P66" s="106"/>
      <c r="Q66" s="106">
        <v>471669.48</v>
      </c>
      <c r="R66" s="106">
        <f>РАЗМЕЩЕНИЯ!G59</f>
        <v>471669.48</v>
      </c>
      <c r="S66" s="55" t="s">
        <v>1342</v>
      </c>
      <c r="T66" s="106">
        <f>РАЗМЕЩЕНИЯ!L59</f>
        <v>471669.48</v>
      </c>
      <c r="U66" s="375" t="str">
        <f>РАЗМЕЩЕНИЯ!N59</f>
        <v>0172100010122000051/2022 от 27.06.2022</v>
      </c>
      <c r="V66" s="106">
        <f>R66-T66</f>
        <v>0</v>
      </c>
      <c r="W66" s="106">
        <f>O66-T66</f>
        <v>0</v>
      </c>
      <c r="X66" s="55" t="s">
        <v>1409</v>
      </c>
      <c r="Y66" s="351"/>
    </row>
    <row r="67" spans="1:25" s="379" customFormat="1" ht="36" customHeight="1" x14ac:dyDescent="0.25">
      <c r="A67" s="351" t="s">
        <v>160</v>
      </c>
      <c r="B67" s="351" t="s">
        <v>480</v>
      </c>
      <c r="C67" s="351" t="s">
        <v>159</v>
      </c>
      <c r="D67" s="351" t="s">
        <v>153</v>
      </c>
      <c r="E67" s="54">
        <v>44581</v>
      </c>
      <c r="F67" s="351" t="s">
        <v>524</v>
      </c>
      <c r="G67" s="427" t="s">
        <v>122</v>
      </c>
      <c r="H67" s="351">
        <v>221</v>
      </c>
      <c r="I67" s="55" t="s">
        <v>26</v>
      </c>
      <c r="J67" s="351">
        <v>300</v>
      </c>
      <c r="K67" s="55" t="s">
        <v>170</v>
      </c>
      <c r="L67" s="351" t="s">
        <v>332</v>
      </c>
      <c r="M67" s="351" t="s">
        <v>150</v>
      </c>
      <c r="N67" s="375">
        <v>2022</v>
      </c>
      <c r="O67" s="106">
        <f t="shared" si="10"/>
        <v>45000</v>
      </c>
      <c r="P67" s="106"/>
      <c r="Q67" s="106">
        <v>45000</v>
      </c>
      <c r="R67" s="106">
        <v>45000</v>
      </c>
      <c r="S67" s="55"/>
      <c r="T67" s="106">
        <f>Ед.пост.!D41</f>
        <v>45000</v>
      </c>
      <c r="U67" s="375" t="str">
        <f>Ед.пост.!K41</f>
        <v>№ 78290383 от 09.02.2022</v>
      </c>
      <c r="V67" s="106">
        <f t="shared" si="8"/>
        <v>0</v>
      </c>
      <c r="W67" s="106">
        <f t="shared" si="11"/>
        <v>0</v>
      </c>
      <c r="X67" s="55"/>
      <c r="Y67" s="351"/>
    </row>
    <row r="68" spans="1:25" s="379" customFormat="1" ht="36" customHeight="1" x14ac:dyDescent="0.25">
      <c r="A68" s="351" t="s">
        <v>161</v>
      </c>
      <c r="B68" s="351" t="s">
        <v>480</v>
      </c>
      <c r="C68" s="351" t="s">
        <v>162</v>
      </c>
      <c r="D68" s="351" t="s">
        <v>154</v>
      </c>
      <c r="E68" s="54">
        <v>44581</v>
      </c>
      <c r="F68" s="351" t="s">
        <v>525</v>
      </c>
      <c r="G68" s="427" t="s">
        <v>122</v>
      </c>
      <c r="H68" s="351">
        <v>221</v>
      </c>
      <c r="I68" s="55" t="s">
        <v>27</v>
      </c>
      <c r="J68" s="351">
        <v>300</v>
      </c>
      <c r="K68" s="55" t="s">
        <v>169</v>
      </c>
      <c r="L68" s="351" t="s">
        <v>332</v>
      </c>
      <c r="M68" s="351" t="s">
        <v>36</v>
      </c>
      <c r="N68" s="375">
        <v>2022</v>
      </c>
      <c r="O68" s="106">
        <f t="shared" si="10"/>
        <v>10000</v>
      </c>
      <c r="P68" s="106"/>
      <c r="Q68" s="106">
        <v>10000</v>
      </c>
      <c r="R68" s="106">
        <v>10000</v>
      </c>
      <c r="S68" s="55"/>
      <c r="T68" s="106">
        <f>Ед.пост.!D43</f>
        <v>10000</v>
      </c>
      <c r="U68" s="375" t="str">
        <f>Ед.пост.!K43</f>
        <v>№ 642/8 от 07.04.2022</v>
      </c>
      <c r="V68" s="106">
        <f t="shared" si="8"/>
        <v>0</v>
      </c>
      <c r="W68" s="106">
        <f t="shared" si="11"/>
        <v>0</v>
      </c>
      <c r="X68" s="55"/>
      <c r="Y68" s="351"/>
    </row>
    <row r="69" spans="1:25" s="379" customFormat="1" ht="48" customHeight="1" x14ac:dyDescent="0.25">
      <c r="A69" s="351" t="s">
        <v>161</v>
      </c>
      <c r="B69" s="351" t="s">
        <v>480</v>
      </c>
      <c r="C69" s="351" t="s">
        <v>162</v>
      </c>
      <c r="D69" s="351" t="s">
        <v>155</v>
      </c>
      <c r="E69" s="54">
        <v>44581</v>
      </c>
      <c r="F69" s="351" t="s">
        <v>526</v>
      </c>
      <c r="G69" s="427" t="s">
        <v>122</v>
      </c>
      <c r="H69" s="351">
        <v>221</v>
      </c>
      <c r="I69" s="55" t="s">
        <v>152</v>
      </c>
      <c r="J69" s="351">
        <v>300</v>
      </c>
      <c r="K69" s="55" t="s">
        <v>171</v>
      </c>
      <c r="L69" s="351" t="s">
        <v>332</v>
      </c>
      <c r="M69" s="351" t="s">
        <v>151</v>
      </c>
      <c r="N69" s="375">
        <v>2022</v>
      </c>
      <c r="O69" s="106">
        <f t="shared" si="10"/>
        <v>35000</v>
      </c>
      <c r="P69" s="106"/>
      <c r="Q69" s="106">
        <v>35000</v>
      </c>
      <c r="R69" s="106">
        <v>35000</v>
      </c>
      <c r="S69" s="55"/>
      <c r="T69" s="106">
        <f>Ед.пост.!D44</f>
        <v>35000</v>
      </c>
      <c r="U69" s="375" t="str">
        <f>Ед.пост.!K44</f>
        <v>№ 187 от 21.03.2022</v>
      </c>
      <c r="V69" s="106">
        <f t="shared" si="8"/>
        <v>0</v>
      </c>
      <c r="W69" s="106">
        <f t="shared" si="11"/>
        <v>0</v>
      </c>
      <c r="X69" s="55"/>
      <c r="Y69" s="351"/>
    </row>
    <row r="70" spans="1:25" s="379" customFormat="1" ht="60" customHeight="1" x14ac:dyDescent="0.25">
      <c r="A70" s="351" t="s">
        <v>191</v>
      </c>
      <c r="B70" s="351" t="s">
        <v>481</v>
      </c>
      <c r="C70" s="351" t="s">
        <v>1423</v>
      </c>
      <c r="D70" s="351" t="s">
        <v>195</v>
      </c>
      <c r="E70" s="54">
        <v>44832</v>
      </c>
      <c r="F70" s="351" t="s">
        <v>531</v>
      </c>
      <c r="G70" s="427" t="s">
        <v>139</v>
      </c>
      <c r="H70" s="351">
        <v>226</v>
      </c>
      <c r="I70" s="351" t="s">
        <v>190</v>
      </c>
      <c r="J70" s="351">
        <v>300</v>
      </c>
      <c r="K70" s="54" t="s">
        <v>196</v>
      </c>
      <c r="L70" s="351" t="s">
        <v>49</v>
      </c>
      <c r="M70" s="351" t="s">
        <v>189</v>
      </c>
      <c r="N70" s="351">
        <v>2022</v>
      </c>
      <c r="O70" s="565">
        <f>Q70</f>
        <v>441268.05</v>
      </c>
      <c r="P70" s="106"/>
      <c r="Q70" s="565">
        <v>441268.05</v>
      </c>
      <c r="R70" s="106">
        <f>РАЗМЕЩЕНИЯ!G60</f>
        <v>314966.3</v>
      </c>
      <c r="S70" s="55" t="s">
        <v>1358</v>
      </c>
      <c r="T70" s="106">
        <f>РАЗМЕЩЕНИЯ!L60</f>
        <v>89361.15</v>
      </c>
      <c r="U70" s="375" t="str">
        <f>РАЗМЕЩЕНИЯ!N60</f>
        <v>0172100010122000052/2022 от 01.07.2022</v>
      </c>
      <c r="V70" s="106">
        <f t="shared" ref="V70:V80" si="12">R70-T70</f>
        <v>225605.15</v>
      </c>
      <c r="W70" s="565">
        <f>O70-SUM(T70:T74)</f>
        <v>0</v>
      </c>
      <c r="X70" s="55" t="s">
        <v>70</v>
      </c>
      <c r="Y70" s="351"/>
    </row>
    <row r="71" spans="1:25" s="379" customFormat="1" ht="60" customHeight="1" x14ac:dyDescent="0.25">
      <c r="A71" s="351" t="s">
        <v>191</v>
      </c>
      <c r="B71" s="351" t="s">
        <v>481</v>
      </c>
      <c r="C71" s="351" t="s">
        <v>1423</v>
      </c>
      <c r="D71" s="351" t="s">
        <v>195</v>
      </c>
      <c r="E71" s="54">
        <v>44832</v>
      </c>
      <c r="F71" s="351" t="s">
        <v>531</v>
      </c>
      <c r="G71" s="427" t="s">
        <v>139</v>
      </c>
      <c r="H71" s="351">
        <v>226</v>
      </c>
      <c r="I71" s="351" t="s">
        <v>190</v>
      </c>
      <c r="J71" s="351">
        <v>300</v>
      </c>
      <c r="K71" s="54" t="s">
        <v>196</v>
      </c>
      <c r="L71" s="351" t="s">
        <v>49</v>
      </c>
      <c r="M71" s="351" t="s">
        <v>189</v>
      </c>
      <c r="N71" s="351">
        <v>2022</v>
      </c>
      <c r="O71" s="567"/>
      <c r="P71" s="106"/>
      <c r="Q71" s="567"/>
      <c r="R71" s="106">
        <f>РАЗМЕЩЕНИЯ!G39</f>
        <v>166133.28</v>
      </c>
      <c r="S71" s="55" t="s">
        <v>1101</v>
      </c>
      <c r="T71" s="106">
        <f>РАЗМЕЩЕНИЯ!L39</f>
        <v>54823.9</v>
      </c>
      <c r="U71" s="375" t="str">
        <f>РАЗМЕЩЕНИЯ!N39</f>
        <v>0172100010122000031/2022 от 27.05.2022</v>
      </c>
      <c r="V71" s="106">
        <f t="shared" ref="V71:V72" si="13">R71-T71</f>
        <v>111309.38</v>
      </c>
      <c r="W71" s="567"/>
      <c r="X71" s="55" t="s">
        <v>50</v>
      </c>
      <c r="Y71" s="351"/>
    </row>
    <row r="72" spans="1:25" s="379" customFormat="1" ht="60" customHeight="1" x14ac:dyDescent="0.25">
      <c r="A72" s="351" t="s">
        <v>191</v>
      </c>
      <c r="B72" s="351" t="s">
        <v>481</v>
      </c>
      <c r="C72" s="351" t="s">
        <v>1423</v>
      </c>
      <c r="D72" s="351" t="s">
        <v>195</v>
      </c>
      <c r="E72" s="54">
        <v>44832</v>
      </c>
      <c r="F72" s="351" t="s">
        <v>531</v>
      </c>
      <c r="G72" s="427" t="s">
        <v>139</v>
      </c>
      <c r="H72" s="351">
        <v>226</v>
      </c>
      <c r="I72" s="351" t="s">
        <v>190</v>
      </c>
      <c r="J72" s="351">
        <v>300</v>
      </c>
      <c r="K72" s="54" t="s">
        <v>196</v>
      </c>
      <c r="L72" s="351" t="s">
        <v>49</v>
      </c>
      <c r="M72" s="351" t="s">
        <v>189</v>
      </c>
      <c r="N72" s="351">
        <v>2022</v>
      </c>
      <c r="O72" s="567"/>
      <c r="P72" s="106"/>
      <c r="Q72" s="567"/>
      <c r="R72" s="106">
        <f>РАЗМЕЩЕНИЯ!G84</f>
        <v>248000.16</v>
      </c>
      <c r="S72" s="55" t="s">
        <v>1727</v>
      </c>
      <c r="T72" s="106">
        <f>РАЗМЕЩЕНИЯ!L84</f>
        <v>18570.3</v>
      </c>
      <c r="U72" s="375" t="str">
        <f>РАЗМЕЩЕНИЯ!N84</f>
        <v>0172100010122000075/2022 от 24.08.22</v>
      </c>
      <c r="V72" s="106">
        <f t="shared" si="13"/>
        <v>229429.86000000002</v>
      </c>
      <c r="W72" s="567"/>
      <c r="X72" s="55" t="s">
        <v>70</v>
      </c>
      <c r="Y72" s="351"/>
    </row>
    <row r="73" spans="1:25" s="379" customFormat="1" ht="60" customHeight="1" x14ac:dyDescent="0.25">
      <c r="A73" s="351" t="s">
        <v>191</v>
      </c>
      <c r="B73" s="351" t="s">
        <v>481</v>
      </c>
      <c r="C73" s="351" t="s">
        <v>1423</v>
      </c>
      <c r="D73" s="351" t="s">
        <v>195</v>
      </c>
      <c r="E73" s="54">
        <v>44832</v>
      </c>
      <c r="F73" s="351" t="s">
        <v>531</v>
      </c>
      <c r="G73" s="427" t="s">
        <v>139</v>
      </c>
      <c r="H73" s="351">
        <v>226</v>
      </c>
      <c r="I73" s="351" t="s">
        <v>190</v>
      </c>
      <c r="J73" s="351">
        <v>300</v>
      </c>
      <c r="K73" s="54" t="s">
        <v>196</v>
      </c>
      <c r="L73" s="351" t="s">
        <v>49</v>
      </c>
      <c r="M73" s="351" t="s">
        <v>189</v>
      </c>
      <c r="N73" s="351">
        <v>2022</v>
      </c>
      <c r="O73" s="567"/>
      <c r="P73" s="106"/>
      <c r="Q73" s="567"/>
      <c r="R73" s="106">
        <f>РАЗМЕЩЕНИЯ!G120</f>
        <v>278512.7</v>
      </c>
      <c r="S73" s="55" t="s">
        <v>2364</v>
      </c>
      <c r="T73" s="106">
        <f>РАЗМЕЩЕНИЯ!L120</f>
        <v>41769.79</v>
      </c>
      <c r="U73" s="375" t="str">
        <f>РАЗМЕЩЕНИЯ!N120</f>
        <v>0172100010122000111/2022 от 24.10.2022</v>
      </c>
      <c r="V73" s="106">
        <f>R73-T73</f>
        <v>236742.91</v>
      </c>
      <c r="W73" s="567"/>
      <c r="X73" s="55" t="s">
        <v>70</v>
      </c>
      <c r="Y73" s="351"/>
    </row>
    <row r="74" spans="1:25" s="379" customFormat="1" ht="60" customHeight="1" x14ac:dyDescent="0.25">
      <c r="A74" s="351" t="s">
        <v>191</v>
      </c>
      <c r="B74" s="351" t="s">
        <v>481</v>
      </c>
      <c r="C74" s="351" t="s">
        <v>1423</v>
      </c>
      <c r="D74" s="351" t="s">
        <v>195</v>
      </c>
      <c r="E74" s="54">
        <v>44832</v>
      </c>
      <c r="F74" s="351" t="s">
        <v>531</v>
      </c>
      <c r="G74" s="427" t="s">
        <v>139</v>
      </c>
      <c r="H74" s="351">
        <v>226</v>
      </c>
      <c r="I74" s="351" t="s">
        <v>190</v>
      </c>
      <c r="J74" s="351">
        <v>300</v>
      </c>
      <c r="K74" s="54" t="s">
        <v>196</v>
      </c>
      <c r="L74" s="351" t="s">
        <v>49</v>
      </c>
      <c r="M74" s="351" t="s">
        <v>189</v>
      </c>
      <c r="N74" s="351">
        <v>2022</v>
      </c>
      <c r="O74" s="566"/>
      <c r="P74" s="106"/>
      <c r="Q74" s="566"/>
      <c r="R74" s="106">
        <f>РАЗМЕЩЕНИЯ!G141</f>
        <v>236742.91</v>
      </c>
      <c r="S74" s="55" t="s">
        <v>2623</v>
      </c>
      <c r="T74" s="106">
        <f>РАЗМЕЩЕНИЯ!L141</f>
        <v>236742.91</v>
      </c>
      <c r="U74" s="416" t="str">
        <f>РАЗМЕЩЕНИЯ!N141</f>
        <v xml:space="preserve">0172100010122000132/2022 от 21.11.2022 </v>
      </c>
      <c r="V74" s="106">
        <f>R74-T74</f>
        <v>0</v>
      </c>
      <c r="W74" s="566"/>
      <c r="X74" s="55" t="s">
        <v>70</v>
      </c>
      <c r="Y74" s="351" t="s">
        <v>2624</v>
      </c>
    </row>
    <row r="75" spans="1:25" s="383" customFormat="1" ht="60" customHeight="1" x14ac:dyDescent="0.25">
      <c r="A75" s="351" t="s">
        <v>197</v>
      </c>
      <c r="B75" s="351" t="s">
        <v>479</v>
      </c>
      <c r="C75" s="351" t="s">
        <v>200</v>
      </c>
      <c r="D75" s="351" t="s">
        <v>198</v>
      </c>
      <c r="E75" s="54">
        <v>44907</v>
      </c>
      <c r="F75" s="351" t="s">
        <v>510</v>
      </c>
      <c r="G75" s="427" t="s">
        <v>470</v>
      </c>
      <c r="H75" s="351">
        <v>226</v>
      </c>
      <c r="I75" s="351" t="s">
        <v>190</v>
      </c>
      <c r="J75" s="351">
        <v>300</v>
      </c>
      <c r="K75" s="54" t="s">
        <v>196</v>
      </c>
      <c r="L75" s="351" t="s">
        <v>49</v>
      </c>
      <c r="M75" s="351" t="s">
        <v>199</v>
      </c>
      <c r="N75" s="351">
        <v>2022</v>
      </c>
      <c r="O75" s="570">
        <f>Q75</f>
        <v>442818.37</v>
      </c>
      <c r="P75" s="106"/>
      <c r="Q75" s="570">
        <v>442818.37</v>
      </c>
      <c r="R75" s="106">
        <f>РАЗМЕЩЕНИЯ!G57</f>
        <v>245000</v>
      </c>
      <c r="S75" s="55" t="s">
        <v>1317</v>
      </c>
      <c r="T75" s="106">
        <f>РАЗМЕЩЕНИЯ!L57</f>
        <v>7100</v>
      </c>
      <c r="U75" s="375" t="str">
        <f>РАЗМЕЩЕНИЯ!N57</f>
        <v>0172100010122000049/2022 от 22.06.2022</v>
      </c>
      <c r="V75" s="106">
        <f t="shared" si="12"/>
        <v>237900</v>
      </c>
      <c r="W75" s="570">
        <f>O75-SUM(T75:T79)</f>
        <v>-2181.6300000000047</v>
      </c>
      <c r="X75" s="55" t="s">
        <v>70</v>
      </c>
      <c r="Y75" s="351"/>
    </row>
    <row r="76" spans="1:25" s="383" customFormat="1" ht="60" customHeight="1" x14ac:dyDescent="0.25">
      <c r="A76" s="351" t="s">
        <v>197</v>
      </c>
      <c r="B76" s="351" t="s">
        <v>479</v>
      </c>
      <c r="C76" s="351" t="s">
        <v>200</v>
      </c>
      <c r="D76" s="351" t="s">
        <v>198</v>
      </c>
      <c r="E76" s="54">
        <v>44907</v>
      </c>
      <c r="F76" s="351" t="s">
        <v>510</v>
      </c>
      <c r="G76" s="427" t="s">
        <v>470</v>
      </c>
      <c r="H76" s="351">
        <v>226</v>
      </c>
      <c r="I76" s="351" t="s">
        <v>190</v>
      </c>
      <c r="J76" s="351">
        <v>300</v>
      </c>
      <c r="K76" s="54" t="s">
        <v>196</v>
      </c>
      <c r="L76" s="351" t="s">
        <v>49</v>
      </c>
      <c r="M76" s="351" t="s">
        <v>199</v>
      </c>
      <c r="N76" s="351">
        <v>2022</v>
      </c>
      <c r="O76" s="570"/>
      <c r="P76" s="106"/>
      <c r="Q76" s="570"/>
      <c r="R76" s="106">
        <f>РАЗМЕЩЕНИЯ!G68</f>
        <v>94933.28</v>
      </c>
      <c r="S76" s="55" t="s">
        <v>1466</v>
      </c>
      <c r="T76" s="106">
        <f>РАЗМЕЩЕНИЯ!L68</f>
        <v>100866.61</v>
      </c>
      <c r="U76" s="375" t="str">
        <f>РАЗМЕЩЕНИЯ!N68</f>
        <v>0172100010122000059/2022 от 18.07.2022</v>
      </c>
      <c r="V76" s="106">
        <f t="shared" si="12"/>
        <v>-5933.3300000000017</v>
      </c>
      <c r="W76" s="570"/>
      <c r="X76" s="55" t="s">
        <v>70</v>
      </c>
      <c r="Y76" s="351"/>
    </row>
    <row r="77" spans="1:25" s="383" customFormat="1" ht="60" customHeight="1" x14ac:dyDescent="0.25">
      <c r="A77" s="351" t="s">
        <v>197</v>
      </c>
      <c r="B77" s="351" t="s">
        <v>479</v>
      </c>
      <c r="C77" s="351" t="s">
        <v>200</v>
      </c>
      <c r="D77" s="351" t="s">
        <v>198</v>
      </c>
      <c r="E77" s="54">
        <v>44907</v>
      </c>
      <c r="F77" s="351" t="s">
        <v>510</v>
      </c>
      <c r="G77" s="427" t="s">
        <v>470</v>
      </c>
      <c r="H77" s="351">
        <v>226</v>
      </c>
      <c r="I77" s="351" t="s">
        <v>190</v>
      </c>
      <c r="J77" s="351">
        <v>300</v>
      </c>
      <c r="K77" s="54" t="s">
        <v>196</v>
      </c>
      <c r="L77" s="351" t="s">
        <v>49</v>
      </c>
      <c r="M77" s="351" t="s">
        <v>199</v>
      </c>
      <c r="N77" s="351">
        <v>2022</v>
      </c>
      <c r="O77" s="570"/>
      <c r="P77" s="106"/>
      <c r="Q77" s="570"/>
      <c r="R77" s="106">
        <f>РАЗМЕЩЕНИЯ!G69</f>
        <v>96333.34</v>
      </c>
      <c r="S77" s="55" t="s">
        <v>2250</v>
      </c>
      <c r="T77" s="106">
        <f>РАЗМЕЩЕНИЯ!L69</f>
        <v>95833.34</v>
      </c>
      <c r="U77" s="375" t="str">
        <f>РАЗМЕЩЕНИЯ!N69</f>
        <v>0172100010122000060/2022 от 18.07.2022</v>
      </c>
      <c r="V77" s="106">
        <f>R77-T77</f>
        <v>500</v>
      </c>
      <c r="W77" s="570"/>
      <c r="X77" s="55" t="s">
        <v>70</v>
      </c>
      <c r="Y77" s="351"/>
    </row>
    <row r="78" spans="1:25" s="383" customFormat="1" ht="60" customHeight="1" x14ac:dyDescent="0.25">
      <c r="A78" s="351" t="s">
        <v>197</v>
      </c>
      <c r="B78" s="351" t="s">
        <v>479</v>
      </c>
      <c r="C78" s="351" t="s">
        <v>200</v>
      </c>
      <c r="D78" s="351" t="s">
        <v>198</v>
      </c>
      <c r="E78" s="54">
        <v>44907</v>
      </c>
      <c r="F78" s="351" t="s">
        <v>510</v>
      </c>
      <c r="G78" s="427" t="s">
        <v>470</v>
      </c>
      <c r="H78" s="351">
        <v>226</v>
      </c>
      <c r="I78" s="351" t="s">
        <v>190</v>
      </c>
      <c r="J78" s="351">
        <v>300</v>
      </c>
      <c r="K78" s="54" t="s">
        <v>196</v>
      </c>
      <c r="L78" s="351" t="s">
        <v>49</v>
      </c>
      <c r="M78" s="351" t="s">
        <v>199</v>
      </c>
      <c r="N78" s="351">
        <v>2022</v>
      </c>
      <c r="O78" s="570"/>
      <c r="P78" s="106"/>
      <c r="Q78" s="570"/>
      <c r="R78" s="106">
        <f>РАЗМЕЩЕНИЯ!G99</f>
        <v>232400.07</v>
      </c>
      <c r="S78" s="55" t="s">
        <v>1888</v>
      </c>
      <c r="T78" s="106">
        <f>РАЗМЕЩЕНИЯ!L99</f>
        <v>15089.36</v>
      </c>
      <c r="U78" s="375" t="str">
        <f>РАЗМЕЩЕНИЯ!N99</f>
        <v>0172100010122000090/2022  от 19.09.2022</v>
      </c>
      <c r="V78" s="106">
        <f>R78-T78</f>
        <v>217310.71000000002</v>
      </c>
      <c r="W78" s="570"/>
      <c r="X78" s="55" t="s">
        <v>70</v>
      </c>
      <c r="Y78" s="351"/>
    </row>
    <row r="79" spans="1:25" s="383" customFormat="1" ht="60" customHeight="1" x14ac:dyDescent="0.25">
      <c r="A79" s="351" t="s">
        <v>197</v>
      </c>
      <c r="B79" s="351" t="s">
        <v>479</v>
      </c>
      <c r="C79" s="351" t="s">
        <v>200</v>
      </c>
      <c r="D79" s="351" t="s">
        <v>198</v>
      </c>
      <c r="E79" s="54">
        <v>44907</v>
      </c>
      <c r="F79" s="351" t="s">
        <v>510</v>
      </c>
      <c r="G79" s="427" t="s">
        <v>470</v>
      </c>
      <c r="H79" s="351">
        <v>226</v>
      </c>
      <c r="I79" s="351" t="s">
        <v>190</v>
      </c>
      <c r="J79" s="351">
        <v>300</v>
      </c>
      <c r="K79" s="54" t="s">
        <v>196</v>
      </c>
      <c r="L79" s="351" t="s">
        <v>49</v>
      </c>
      <c r="M79" s="351" t="s">
        <v>199</v>
      </c>
      <c r="N79" s="351">
        <v>2022</v>
      </c>
      <c r="O79" s="570"/>
      <c r="P79" s="106"/>
      <c r="Q79" s="570"/>
      <c r="R79" s="106">
        <f>РАЗМЕЩЕНИЯ!G121</f>
        <v>226110.69</v>
      </c>
      <c r="S79" s="55" t="s">
        <v>2366</v>
      </c>
      <c r="T79" s="106">
        <f>РАЗМЕЩЕНИЯ!L121</f>
        <v>226110.69</v>
      </c>
      <c r="U79" s="375" t="str">
        <f>РАЗМЕЩЕНИЯ!N121</f>
        <v>0172100010122000112/2022  от  24.10.2022</v>
      </c>
      <c r="V79" s="106">
        <f>R79-T79</f>
        <v>0</v>
      </c>
      <c r="W79" s="570"/>
      <c r="X79" s="55" t="s">
        <v>70</v>
      </c>
      <c r="Y79" s="351"/>
    </row>
    <row r="80" spans="1:25" s="379" customFormat="1" ht="48" customHeight="1" x14ac:dyDescent="0.25">
      <c r="A80" s="351" t="s">
        <v>261</v>
      </c>
      <c r="B80" s="351" t="s">
        <v>482</v>
      </c>
      <c r="C80" s="351" t="s">
        <v>260</v>
      </c>
      <c r="D80" s="351" t="s">
        <v>259</v>
      </c>
      <c r="E80" s="54">
        <v>44581</v>
      </c>
      <c r="F80" s="351" t="s">
        <v>542</v>
      </c>
      <c r="G80" s="427" t="s">
        <v>139</v>
      </c>
      <c r="H80" s="351">
        <v>349</v>
      </c>
      <c r="I80" s="55" t="s">
        <v>258</v>
      </c>
      <c r="J80" s="351">
        <v>390</v>
      </c>
      <c r="K80" s="55" t="s">
        <v>256</v>
      </c>
      <c r="L80" s="351" t="s">
        <v>49</v>
      </c>
      <c r="M80" s="351" t="s">
        <v>257</v>
      </c>
      <c r="N80" s="375">
        <v>2022</v>
      </c>
      <c r="O80" s="106">
        <f t="shared" ref="O80:O88" si="14">Q80</f>
        <v>140200</v>
      </c>
      <c r="P80" s="106"/>
      <c r="Q80" s="106">
        <v>140200</v>
      </c>
      <c r="R80" s="106">
        <f>РАЗМЕЩЕНИЯ!G28</f>
        <v>140199.75</v>
      </c>
      <c r="S80" s="55" t="s">
        <v>891</v>
      </c>
      <c r="T80" s="106">
        <f>РАЗМЕЩЕНИЯ!L28</f>
        <v>140199.75</v>
      </c>
      <c r="U80" s="375" t="str">
        <f>РАЗМЕЩЕНИЯ!N28</f>
        <v>0172100010122000020/2022 от 25.04.2022</v>
      </c>
      <c r="V80" s="106">
        <f t="shared" si="12"/>
        <v>0</v>
      </c>
      <c r="W80" s="106">
        <f t="shared" si="11"/>
        <v>0.25</v>
      </c>
      <c r="X80" s="55" t="s">
        <v>70</v>
      </c>
      <c r="Y80" s="351"/>
    </row>
    <row r="81" spans="1:25" s="379" customFormat="1" ht="48" customHeight="1" x14ac:dyDescent="0.25">
      <c r="A81" s="351" t="s">
        <v>261</v>
      </c>
      <c r="B81" s="351" t="s">
        <v>484</v>
      </c>
      <c r="C81" s="351" t="s">
        <v>260</v>
      </c>
      <c r="D81" s="351" t="s">
        <v>1120</v>
      </c>
      <c r="E81" s="54">
        <v>44832</v>
      </c>
      <c r="F81" s="351" t="s">
        <v>1178</v>
      </c>
      <c r="G81" s="427" t="s">
        <v>139</v>
      </c>
      <c r="H81" s="351">
        <v>349</v>
      </c>
      <c r="I81" s="55" t="s">
        <v>258</v>
      </c>
      <c r="J81" s="351">
        <v>390</v>
      </c>
      <c r="K81" s="55" t="s">
        <v>256</v>
      </c>
      <c r="L81" s="351" t="s">
        <v>49</v>
      </c>
      <c r="M81" s="351" t="s">
        <v>1179</v>
      </c>
      <c r="N81" s="375">
        <v>2022</v>
      </c>
      <c r="O81" s="570">
        <f>Q81</f>
        <v>180663.48</v>
      </c>
      <c r="P81" s="106"/>
      <c r="Q81" s="570">
        <v>180663.48</v>
      </c>
      <c r="R81" s="106">
        <f>РАЗМЕЩЕНИЯ!G77</f>
        <v>28053</v>
      </c>
      <c r="S81" s="55" t="s">
        <v>1566</v>
      </c>
      <c r="T81" s="106">
        <f>РАЗМЕЩЕНИЯ!L77</f>
        <v>27898.65</v>
      </c>
      <c r="U81" s="375" t="str">
        <f>РАЗМЕЩЕНИЯ!N77</f>
        <v>0172100010122000068/20 22  от 05.08.2022</v>
      </c>
      <c r="V81" s="106">
        <f>R81-T81</f>
        <v>154.34999999999854</v>
      </c>
      <c r="W81" s="570">
        <f>O81-SUM(T81:T83)</f>
        <v>0</v>
      </c>
      <c r="X81" s="55" t="s">
        <v>70</v>
      </c>
      <c r="Y81" s="351"/>
    </row>
    <row r="82" spans="1:25" s="379" customFormat="1" ht="48" customHeight="1" x14ac:dyDescent="0.25">
      <c r="A82" s="351" t="s">
        <v>261</v>
      </c>
      <c r="B82" s="351" t="s">
        <v>484</v>
      </c>
      <c r="C82" s="351" t="s">
        <v>260</v>
      </c>
      <c r="D82" s="351" t="s">
        <v>1120</v>
      </c>
      <c r="E82" s="54">
        <v>44832</v>
      </c>
      <c r="F82" s="351" t="s">
        <v>1178</v>
      </c>
      <c r="G82" s="427" t="s">
        <v>139</v>
      </c>
      <c r="H82" s="351">
        <v>349</v>
      </c>
      <c r="I82" s="55" t="s">
        <v>258</v>
      </c>
      <c r="J82" s="351">
        <v>390</v>
      </c>
      <c r="K82" s="55" t="s">
        <v>256</v>
      </c>
      <c r="L82" s="351" t="s">
        <v>49</v>
      </c>
      <c r="M82" s="351" t="s">
        <v>1179</v>
      </c>
      <c r="N82" s="375">
        <v>2022</v>
      </c>
      <c r="O82" s="570"/>
      <c r="P82" s="106"/>
      <c r="Q82" s="570"/>
      <c r="R82" s="106">
        <f>РАЗМЕЩЕНИЯ!G76</f>
        <v>90471</v>
      </c>
      <c r="S82" s="55" t="s">
        <v>1550</v>
      </c>
      <c r="T82" s="106">
        <f>РАЗМЕЩЕНИЯ!L76</f>
        <v>90448.93</v>
      </c>
      <c r="U82" s="375" t="str">
        <f>РАЗМЕЩЕНИЯ!N76</f>
        <v>0172100010122000067/2022 от 02.08.2022</v>
      </c>
      <c r="V82" s="106">
        <f>R82-T82</f>
        <v>22.070000000006985</v>
      </c>
      <c r="W82" s="570"/>
      <c r="X82" s="204" t="s">
        <v>1505</v>
      </c>
      <c r="Y82" s="351"/>
    </row>
    <row r="83" spans="1:25" s="379" customFormat="1" ht="48" customHeight="1" x14ac:dyDescent="0.25">
      <c r="A83" s="351" t="s">
        <v>261</v>
      </c>
      <c r="B83" s="351" t="s">
        <v>484</v>
      </c>
      <c r="C83" s="351" t="s">
        <v>260</v>
      </c>
      <c r="D83" s="351" t="s">
        <v>1120</v>
      </c>
      <c r="E83" s="54">
        <v>44832</v>
      </c>
      <c r="F83" s="351" t="s">
        <v>1178</v>
      </c>
      <c r="G83" s="427" t="s">
        <v>139</v>
      </c>
      <c r="H83" s="351">
        <v>349</v>
      </c>
      <c r="I83" s="55" t="s">
        <v>258</v>
      </c>
      <c r="J83" s="351">
        <v>390</v>
      </c>
      <c r="K83" s="55" t="s">
        <v>256</v>
      </c>
      <c r="L83" s="351" t="s">
        <v>49</v>
      </c>
      <c r="M83" s="351" t="s">
        <v>1179</v>
      </c>
      <c r="N83" s="375">
        <v>2022</v>
      </c>
      <c r="O83" s="570"/>
      <c r="P83" s="106"/>
      <c r="Q83" s="570"/>
      <c r="R83" s="106">
        <f>РАЗМЕЩЕНИЯ!G82</f>
        <v>62676</v>
      </c>
      <c r="S83" s="55" t="s">
        <v>1693</v>
      </c>
      <c r="T83" s="106">
        <f>РАЗМЕЩЕНИЯ!L82</f>
        <v>62315.9</v>
      </c>
      <c r="U83" s="375" t="str">
        <f>РАЗМЕЩЕНИЯ!N82</f>
        <v>0172100010122000073/2022  от 19.08.2022</v>
      </c>
      <c r="V83" s="106">
        <f>R83-T83</f>
        <v>360.09999999999854</v>
      </c>
      <c r="W83" s="570"/>
      <c r="X83" s="204" t="str">
        <f>РАЗМЕЩЕНИЯ!F82</f>
        <v>СМП, 126н не применяется</v>
      </c>
      <c r="Y83" s="351"/>
    </row>
    <row r="84" spans="1:25" s="384" customFormat="1" ht="36" customHeight="1" x14ac:dyDescent="0.25">
      <c r="A84" s="206" t="s">
        <v>276</v>
      </c>
      <c r="B84" s="206" t="s">
        <v>486</v>
      </c>
      <c r="C84" s="206" t="s">
        <v>277</v>
      </c>
      <c r="D84" s="206" t="s">
        <v>278</v>
      </c>
      <c r="E84" s="60">
        <v>44581</v>
      </c>
      <c r="F84" s="206" t="s">
        <v>544</v>
      </c>
      <c r="G84" s="220" t="s">
        <v>300</v>
      </c>
      <c r="H84" s="206">
        <v>226</v>
      </c>
      <c r="I84" s="61" t="s">
        <v>283</v>
      </c>
      <c r="J84" s="206">
        <v>300</v>
      </c>
      <c r="K84" s="61" t="s">
        <v>302</v>
      </c>
      <c r="L84" s="206" t="s">
        <v>334</v>
      </c>
      <c r="M84" s="206" t="s">
        <v>275</v>
      </c>
      <c r="N84" s="206">
        <v>2022</v>
      </c>
      <c r="O84" s="434">
        <f t="shared" si="14"/>
        <v>813859.71</v>
      </c>
      <c r="P84" s="434"/>
      <c r="Q84" s="434">
        <v>813859.71</v>
      </c>
      <c r="R84" s="434">
        <v>813859.71</v>
      </c>
      <c r="S84" s="61"/>
      <c r="T84" s="434">
        <f>SUM(Ед.пост.!D2:D4)</f>
        <v>813859.71000000008</v>
      </c>
      <c r="U84" s="220" t="s">
        <v>978</v>
      </c>
      <c r="V84" s="434">
        <f t="shared" si="8"/>
        <v>0</v>
      </c>
      <c r="W84" s="434">
        <f t="shared" si="11"/>
        <v>0</v>
      </c>
      <c r="X84" s="61"/>
      <c r="Y84" s="206"/>
    </row>
    <row r="85" spans="1:25" s="384" customFormat="1" ht="36" customHeight="1" x14ac:dyDescent="0.25">
      <c r="A85" s="206" t="s">
        <v>276</v>
      </c>
      <c r="B85" s="206" t="s">
        <v>486</v>
      </c>
      <c r="C85" s="206" t="s">
        <v>277</v>
      </c>
      <c r="D85" s="206" t="s">
        <v>279</v>
      </c>
      <c r="E85" s="60">
        <v>44581</v>
      </c>
      <c r="F85" s="206" t="s">
        <v>545</v>
      </c>
      <c r="G85" s="220" t="s">
        <v>300</v>
      </c>
      <c r="H85" s="206">
        <v>226</v>
      </c>
      <c r="I85" s="61" t="s">
        <v>282</v>
      </c>
      <c r="J85" s="206">
        <v>300</v>
      </c>
      <c r="K85" s="61" t="s">
        <v>302</v>
      </c>
      <c r="L85" s="206" t="s">
        <v>334</v>
      </c>
      <c r="M85" s="206" t="s">
        <v>275</v>
      </c>
      <c r="N85" s="220">
        <v>2022</v>
      </c>
      <c r="O85" s="434">
        <f t="shared" si="14"/>
        <v>107039.3</v>
      </c>
      <c r="P85" s="434"/>
      <c r="Q85" s="434">
        <v>107039.3</v>
      </c>
      <c r="R85" s="434">
        <v>107039.3</v>
      </c>
      <c r="S85" s="61"/>
      <c r="T85" s="441">
        <f>SUM(Ед.пост.!D5:D6)</f>
        <v>107039.3</v>
      </c>
      <c r="U85" s="220" t="s">
        <v>978</v>
      </c>
      <c r="V85" s="434">
        <f t="shared" si="8"/>
        <v>0</v>
      </c>
      <c r="W85" s="434">
        <f t="shared" si="11"/>
        <v>0</v>
      </c>
      <c r="X85" s="61"/>
      <c r="Y85" s="206"/>
    </row>
    <row r="86" spans="1:25" s="384" customFormat="1" ht="36" customHeight="1" x14ac:dyDescent="0.25">
      <c r="A86" s="206" t="s">
        <v>276</v>
      </c>
      <c r="B86" s="206" t="s">
        <v>486</v>
      </c>
      <c r="C86" s="206" t="s">
        <v>277</v>
      </c>
      <c r="D86" s="206" t="s">
        <v>280</v>
      </c>
      <c r="E86" s="60">
        <v>44799</v>
      </c>
      <c r="F86" s="206" t="s">
        <v>546</v>
      </c>
      <c r="G86" s="220" t="s">
        <v>300</v>
      </c>
      <c r="H86" s="206">
        <v>226</v>
      </c>
      <c r="I86" s="61" t="s">
        <v>281</v>
      </c>
      <c r="J86" s="206">
        <v>300</v>
      </c>
      <c r="K86" s="61" t="s">
        <v>302</v>
      </c>
      <c r="L86" s="206" t="s">
        <v>334</v>
      </c>
      <c r="M86" s="206" t="s">
        <v>275</v>
      </c>
      <c r="N86" s="220">
        <v>2022</v>
      </c>
      <c r="O86" s="434">
        <f t="shared" si="14"/>
        <v>5075300.99</v>
      </c>
      <c r="P86" s="434"/>
      <c r="Q86" s="434">
        <v>5075300.99</v>
      </c>
      <c r="R86" s="434">
        <v>5075300.99</v>
      </c>
      <c r="S86" s="61"/>
      <c r="T86" s="434">
        <f>SUM(Ед.пост.!D7:D29)</f>
        <v>4723606.03</v>
      </c>
      <c r="U86" s="220" t="s">
        <v>978</v>
      </c>
      <c r="V86" s="434">
        <f t="shared" si="8"/>
        <v>351694.95999999996</v>
      </c>
      <c r="W86" s="434">
        <f t="shared" si="11"/>
        <v>351694.95999999996</v>
      </c>
      <c r="X86" s="61"/>
      <c r="Y86" s="206"/>
    </row>
    <row r="87" spans="1:25" s="384" customFormat="1" ht="36" customHeight="1" x14ac:dyDescent="0.25">
      <c r="A87" s="206" t="s">
        <v>276</v>
      </c>
      <c r="B87" s="206" t="s">
        <v>486</v>
      </c>
      <c r="C87" s="206" t="s">
        <v>277</v>
      </c>
      <c r="D87" s="206" t="s">
        <v>452</v>
      </c>
      <c r="E87" s="60">
        <v>44799</v>
      </c>
      <c r="F87" s="206" t="s">
        <v>547</v>
      </c>
      <c r="G87" s="220" t="s">
        <v>300</v>
      </c>
      <c r="H87" s="206">
        <v>226</v>
      </c>
      <c r="I87" s="61" t="s">
        <v>449</v>
      </c>
      <c r="J87" s="206">
        <v>300</v>
      </c>
      <c r="K87" s="61" t="s">
        <v>302</v>
      </c>
      <c r="L87" s="206" t="s">
        <v>334</v>
      </c>
      <c r="M87" s="206" t="s">
        <v>450</v>
      </c>
      <c r="N87" s="220">
        <v>2022</v>
      </c>
      <c r="O87" s="434">
        <f t="shared" si="14"/>
        <v>81100</v>
      </c>
      <c r="P87" s="434"/>
      <c r="Q87" s="434">
        <v>81100</v>
      </c>
      <c r="R87" s="434">
        <v>81100</v>
      </c>
      <c r="S87" s="61"/>
      <c r="T87" s="434">
        <f>SUM(Ед.пост.!D33:D36)</f>
        <v>81100</v>
      </c>
      <c r="U87" s="220" t="s">
        <v>978</v>
      </c>
      <c r="V87" s="434">
        <f t="shared" si="8"/>
        <v>0</v>
      </c>
      <c r="W87" s="434">
        <f t="shared" si="11"/>
        <v>0</v>
      </c>
      <c r="X87" s="61"/>
      <c r="Y87" s="206"/>
    </row>
    <row r="88" spans="1:25" s="384" customFormat="1" ht="36" customHeight="1" x14ac:dyDescent="0.25">
      <c r="A88" s="206" t="s">
        <v>276</v>
      </c>
      <c r="B88" s="206" t="s">
        <v>486</v>
      </c>
      <c r="C88" s="206" t="s">
        <v>277</v>
      </c>
      <c r="D88" s="206" t="s">
        <v>284</v>
      </c>
      <c r="E88" s="60">
        <v>44581</v>
      </c>
      <c r="F88" s="206" t="s">
        <v>499</v>
      </c>
      <c r="G88" s="220" t="s">
        <v>301</v>
      </c>
      <c r="H88" s="206">
        <v>226</v>
      </c>
      <c r="I88" s="61" t="s">
        <v>282</v>
      </c>
      <c r="J88" s="206">
        <v>300</v>
      </c>
      <c r="K88" s="61" t="s">
        <v>302</v>
      </c>
      <c r="L88" s="206" t="s">
        <v>334</v>
      </c>
      <c r="M88" s="206" t="s">
        <v>275</v>
      </c>
      <c r="N88" s="220">
        <v>2022</v>
      </c>
      <c r="O88" s="434">
        <f t="shared" si="14"/>
        <v>16123</v>
      </c>
      <c r="P88" s="434"/>
      <c r="Q88" s="434">
        <v>16123</v>
      </c>
      <c r="R88" s="434">
        <v>16123</v>
      </c>
      <c r="S88" s="61"/>
      <c r="T88" s="434">
        <f>Ед.пост.!D37</f>
        <v>16123</v>
      </c>
      <c r="U88" s="220" t="str">
        <f>Ед.пост.!K37</f>
        <v>№ 4м/2022 от 29.03.2022</v>
      </c>
      <c r="V88" s="434">
        <f t="shared" si="8"/>
        <v>0</v>
      </c>
      <c r="W88" s="434">
        <f t="shared" si="11"/>
        <v>0</v>
      </c>
      <c r="X88" s="61"/>
      <c r="Y88" s="206"/>
    </row>
    <row r="89" spans="1:25" s="384" customFormat="1" ht="36" customHeight="1" x14ac:dyDescent="0.25">
      <c r="A89" s="206" t="s">
        <v>276</v>
      </c>
      <c r="B89" s="206" t="s">
        <v>486</v>
      </c>
      <c r="C89" s="206" t="s">
        <v>277</v>
      </c>
      <c r="D89" s="206" t="s">
        <v>286</v>
      </c>
      <c r="E89" s="60">
        <v>44581</v>
      </c>
      <c r="F89" s="206" t="s">
        <v>498</v>
      </c>
      <c r="G89" s="220" t="s">
        <v>301</v>
      </c>
      <c r="H89" s="206">
        <v>226</v>
      </c>
      <c r="I89" s="61" t="s">
        <v>281</v>
      </c>
      <c r="J89" s="206">
        <v>300</v>
      </c>
      <c r="K89" s="61" t="s">
        <v>302</v>
      </c>
      <c r="L89" s="206" t="s">
        <v>334</v>
      </c>
      <c r="M89" s="206" t="s">
        <v>275</v>
      </c>
      <c r="N89" s="220">
        <v>2022</v>
      </c>
      <c r="O89" s="434">
        <f t="shared" ref="O89:O93" si="15">Q89</f>
        <v>252177</v>
      </c>
      <c r="P89" s="434"/>
      <c r="Q89" s="434">
        <v>252177</v>
      </c>
      <c r="R89" s="434">
        <v>252177</v>
      </c>
      <c r="S89" s="61"/>
      <c r="T89" s="434">
        <f>SUM(Ед.пост.!D38:D40)</f>
        <v>252177</v>
      </c>
      <c r="U89" s="220" t="str">
        <f>Ед.пост.!K38</f>
        <v>№ 30м/2022 от 29.08.2022</v>
      </c>
      <c r="V89" s="434">
        <f t="shared" si="8"/>
        <v>0</v>
      </c>
      <c r="W89" s="434">
        <f t="shared" si="11"/>
        <v>0</v>
      </c>
      <c r="X89" s="61"/>
      <c r="Y89" s="206"/>
    </row>
    <row r="90" spans="1:25" s="379" customFormat="1" ht="36" customHeight="1" x14ac:dyDescent="0.25">
      <c r="A90" s="351" t="s">
        <v>276</v>
      </c>
      <c r="B90" s="351" t="s">
        <v>486</v>
      </c>
      <c r="C90" s="351" t="s">
        <v>277</v>
      </c>
      <c r="D90" s="351" t="s">
        <v>287</v>
      </c>
      <c r="E90" s="54">
        <v>44727</v>
      </c>
      <c r="F90" s="351" t="s">
        <v>507</v>
      </c>
      <c r="G90" s="427" t="s">
        <v>139</v>
      </c>
      <c r="H90" s="351">
        <v>226</v>
      </c>
      <c r="I90" s="55" t="s">
        <v>288</v>
      </c>
      <c r="J90" s="351">
        <v>300</v>
      </c>
      <c r="K90" s="55" t="s">
        <v>302</v>
      </c>
      <c r="L90" s="351" t="s">
        <v>49</v>
      </c>
      <c r="M90" s="351" t="s">
        <v>285</v>
      </c>
      <c r="N90" s="375">
        <v>2022</v>
      </c>
      <c r="O90" s="106">
        <f t="shared" si="15"/>
        <v>55499.19</v>
      </c>
      <c r="P90" s="106"/>
      <c r="Q90" s="106">
        <v>55499.19</v>
      </c>
      <c r="R90" s="106">
        <f>РАЗМЕЩЕНИЯ!G26</f>
        <v>89533.56</v>
      </c>
      <c r="S90" s="55" t="s">
        <v>863</v>
      </c>
      <c r="T90" s="106">
        <f>РАЗМЕЩЕНИЯ!L26</f>
        <v>55499.19</v>
      </c>
      <c r="U90" s="375" t="str">
        <f>РАЗМЕЩЕНИЯ!N26</f>
        <v>0172100010122000018/2022 от 18.05.2022</v>
      </c>
      <c r="V90" s="106">
        <f t="shared" si="8"/>
        <v>34034.369999999995</v>
      </c>
      <c r="W90" s="106">
        <f>O90-T90</f>
        <v>0</v>
      </c>
      <c r="X90" s="55"/>
      <c r="Y90" s="351"/>
    </row>
    <row r="91" spans="1:25" s="379" customFormat="1" ht="72" customHeight="1" x14ac:dyDescent="0.25">
      <c r="A91" s="351" t="s">
        <v>276</v>
      </c>
      <c r="B91" s="351" t="s">
        <v>486</v>
      </c>
      <c r="C91" s="351" t="s">
        <v>277</v>
      </c>
      <c r="D91" s="351" t="s">
        <v>291</v>
      </c>
      <c r="E91" s="54">
        <v>44832</v>
      </c>
      <c r="F91" s="351" t="s">
        <v>550</v>
      </c>
      <c r="G91" s="427" t="s">
        <v>139</v>
      </c>
      <c r="H91" s="351">
        <v>341</v>
      </c>
      <c r="I91" s="55" t="s">
        <v>289</v>
      </c>
      <c r="J91" s="351">
        <v>390</v>
      </c>
      <c r="K91" s="55" t="s">
        <v>315</v>
      </c>
      <c r="L91" s="351" t="s">
        <v>333</v>
      </c>
      <c r="M91" s="351" t="s">
        <v>290</v>
      </c>
      <c r="N91" s="375">
        <v>2022</v>
      </c>
      <c r="O91" s="106">
        <f t="shared" si="15"/>
        <v>18480</v>
      </c>
      <c r="P91" s="106"/>
      <c r="Q91" s="106">
        <v>18480</v>
      </c>
      <c r="R91" s="106">
        <f>'ЕП п.4 и п.12'!E8</f>
        <v>19500</v>
      </c>
      <c r="S91" s="55" t="s">
        <v>1906</v>
      </c>
      <c r="T91" s="106">
        <f>'ЕП п.4 и п.12'!G8</f>
        <v>18480</v>
      </c>
      <c r="U91" s="375" t="str">
        <f>'ЕП п.4 и п.12'!H8</f>
        <v>12/2022-м от 02.09.2022</v>
      </c>
      <c r="V91" s="106">
        <f t="shared" si="8"/>
        <v>1020</v>
      </c>
      <c r="W91" s="106">
        <f t="shared" si="11"/>
        <v>0</v>
      </c>
      <c r="X91" s="55"/>
      <c r="Y91" s="351" t="s">
        <v>671</v>
      </c>
    </row>
    <row r="92" spans="1:25" s="385" customFormat="1" ht="48" customHeight="1" x14ac:dyDescent="0.25">
      <c r="A92" s="207" t="s">
        <v>341</v>
      </c>
      <c r="B92" s="207" t="s">
        <v>478</v>
      </c>
      <c r="C92" s="207" t="s">
        <v>342</v>
      </c>
      <c r="D92" s="207" t="s">
        <v>343</v>
      </c>
      <c r="E92" s="52">
        <v>44581</v>
      </c>
      <c r="F92" s="52" t="s">
        <v>764</v>
      </c>
      <c r="G92" s="221" t="s">
        <v>344</v>
      </c>
      <c r="H92" s="207">
        <v>343</v>
      </c>
      <c r="I92" s="53" t="s">
        <v>345</v>
      </c>
      <c r="J92" s="207">
        <v>360</v>
      </c>
      <c r="K92" s="53" t="s">
        <v>1690</v>
      </c>
      <c r="L92" s="207" t="s">
        <v>586</v>
      </c>
      <c r="M92" s="207" t="s">
        <v>346</v>
      </c>
      <c r="N92" s="221" t="s">
        <v>121</v>
      </c>
      <c r="O92" s="435">
        <f t="shared" si="15"/>
        <v>7027100</v>
      </c>
      <c r="P92" s="435"/>
      <c r="Q92" s="435">
        <v>7027100</v>
      </c>
      <c r="R92" s="435">
        <f>Ед.пост.!D91</f>
        <v>6869814.5499999998</v>
      </c>
      <c r="S92" s="53"/>
      <c r="T92" s="435">
        <f>Ед.пост.!D91</f>
        <v>6869814.5499999998</v>
      </c>
      <c r="U92" s="221" t="str">
        <f>Ед.пост.!K91</f>
        <v>№2121177300082000000000000/34520121/045144/1 от 30.12.2021 (соглашение о расторжении от 27.05.2022)</v>
      </c>
      <c r="V92" s="435">
        <f t="shared" si="8"/>
        <v>0</v>
      </c>
      <c r="W92" s="435">
        <f t="shared" si="11"/>
        <v>157285.45000000019</v>
      </c>
      <c r="X92" s="53"/>
      <c r="Y92" s="207" t="s">
        <v>636</v>
      </c>
    </row>
    <row r="93" spans="1:25" s="385" customFormat="1" ht="60" customHeight="1" x14ac:dyDescent="0.25">
      <c r="A93" s="207" t="s">
        <v>341</v>
      </c>
      <c r="B93" s="207" t="s">
        <v>478</v>
      </c>
      <c r="C93" s="207" t="s">
        <v>342</v>
      </c>
      <c r="D93" s="207" t="s">
        <v>348</v>
      </c>
      <c r="E93" s="52">
        <v>44826</v>
      </c>
      <c r="F93" s="52" t="s">
        <v>644</v>
      </c>
      <c r="G93" s="221" t="s">
        <v>344</v>
      </c>
      <c r="H93" s="207">
        <v>343</v>
      </c>
      <c r="I93" s="53" t="s">
        <v>345</v>
      </c>
      <c r="J93" s="207">
        <v>360</v>
      </c>
      <c r="K93" s="53" t="s">
        <v>1690</v>
      </c>
      <c r="L93" s="207" t="s">
        <v>586</v>
      </c>
      <c r="M93" s="207" t="s">
        <v>346</v>
      </c>
      <c r="N93" s="221">
        <v>2022</v>
      </c>
      <c r="O93" s="435">
        <f t="shared" si="15"/>
        <v>10310900</v>
      </c>
      <c r="P93" s="435"/>
      <c r="Q93" s="435">
        <v>10310900</v>
      </c>
      <c r="R93" s="435">
        <f>SUM(Ед.пост.!D92:D93)</f>
        <v>9909354.5600000005</v>
      </c>
      <c r="S93" s="53"/>
      <c r="T93" s="435">
        <f>SUM(Ед.пост.!F92:F93)</f>
        <v>9909354.5600000005</v>
      </c>
      <c r="U93" s="221" t="s">
        <v>978</v>
      </c>
      <c r="V93" s="435">
        <f t="shared" si="8"/>
        <v>0</v>
      </c>
      <c r="W93" s="435">
        <f t="shared" si="11"/>
        <v>401545.43999999948</v>
      </c>
      <c r="X93" s="53"/>
      <c r="Y93" s="207" t="s">
        <v>2647</v>
      </c>
    </row>
    <row r="94" spans="1:25" s="380" customFormat="1" ht="92" x14ac:dyDescent="0.25">
      <c r="A94" s="205" t="s">
        <v>58</v>
      </c>
      <c r="B94" s="205" t="s">
        <v>494</v>
      </c>
      <c r="C94" s="205" t="s">
        <v>399</v>
      </c>
      <c r="D94" s="205" t="s">
        <v>411</v>
      </c>
      <c r="E94" s="56">
        <v>44581</v>
      </c>
      <c r="F94" s="205" t="s">
        <v>505</v>
      </c>
      <c r="G94" s="58" t="s">
        <v>1368</v>
      </c>
      <c r="H94" s="205">
        <v>221</v>
      </c>
      <c r="I94" s="58" t="s">
        <v>400</v>
      </c>
      <c r="J94" s="58">
        <v>300</v>
      </c>
      <c r="K94" s="57" t="s">
        <v>626</v>
      </c>
      <c r="L94" s="205" t="s">
        <v>332</v>
      </c>
      <c r="M94" s="205" t="s">
        <v>454</v>
      </c>
      <c r="N94" s="58">
        <v>2022</v>
      </c>
      <c r="O94" s="59">
        <f t="shared" ref="O94:O100" si="16">Q94</f>
        <v>1222128</v>
      </c>
      <c r="P94" s="59"/>
      <c r="Q94" s="59">
        <v>1222128</v>
      </c>
      <c r="R94" s="59">
        <v>1222128</v>
      </c>
      <c r="S94" s="57"/>
      <c r="T94" s="59">
        <f>Ед.пост.!D46</f>
        <v>1222128</v>
      </c>
      <c r="U94" s="58" t="str">
        <f>Ед.пост.!K46</f>
        <v>№ С09656 от 22.06.2022</v>
      </c>
      <c r="V94" s="59">
        <f>R94-T94</f>
        <v>0</v>
      </c>
      <c r="W94" s="59">
        <f>O94-T94</f>
        <v>0</v>
      </c>
      <c r="X94" s="57"/>
      <c r="Y94" s="59" t="s">
        <v>444</v>
      </c>
    </row>
    <row r="95" spans="1:25" s="380" customFormat="1" ht="80.5" x14ac:dyDescent="0.25">
      <c r="A95" s="205" t="s">
        <v>58</v>
      </c>
      <c r="B95" s="205" t="s">
        <v>494</v>
      </c>
      <c r="C95" s="205" t="s">
        <v>399</v>
      </c>
      <c r="D95" s="205" t="s">
        <v>412</v>
      </c>
      <c r="E95" s="56">
        <v>44810</v>
      </c>
      <c r="F95" s="205" t="s">
        <v>504</v>
      </c>
      <c r="G95" s="58" t="s">
        <v>1368</v>
      </c>
      <c r="H95" s="205">
        <v>221</v>
      </c>
      <c r="I95" s="58" t="s">
        <v>401</v>
      </c>
      <c r="J95" s="58">
        <v>300</v>
      </c>
      <c r="K95" s="57" t="s">
        <v>624</v>
      </c>
      <c r="L95" s="205" t="s">
        <v>332</v>
      </c>
      <c r="M95" s="205" t="s">
        <v>455</v>
      </c>
      <c r="N95" s="58">
        <v>2022</v>
      </c>
      <c r="O95" s="59">
        <f t="shared" si="16"/>
        <v>623373.48</v>
      </c>
      <c r="P95" s="59"/>
      <c r="Q95" s="59">
        <v>623373.48</v>
      </c>
      <c r="R95" s="59">
        <v>623373.48</v>
      </c>
      <c r="S95" s="57"/>
      <c r="T95" s="59">
        <f>Ед.пост.!D47</f>
        <v>623373.48</v>
      </c>
      <c r="U95" s="58" t="str">
        <f>Ед.пост.!K47</f>
        <v>№ 278000183702 от 23.03.2022</v>
      </c>
      <c r="V95" s="59">
        <f>R95-T95</f>
        <v>0</v>
      </c>
      <c r="W95" s="59">
        <f t="shared" si="11"/>
        <v>0</v>
      </c>
      <c r="X95" s="57"/>
      <c r="Y95" s="59" t="s">
        <v>444</v>
      </c>
    </row>
    <row r="96" spans="1:25" s="380" customFormat="1" ht="80.5" x14ac:dyDescent="0.25">
      <c r="A96" s="205" t="s">
        <v>58</v>
      </c>
      <c r="B96" s="205" t="s">
        <v>494</v>
      </c>
      <c r="C96" s="205" t="s">
        <v>399</v>
      </c>
      <c r="D96" s="205" t="s">
        <v>413</v>
      </c>
      <c r="E96" s="56">
        <v>44686</v>
      </c>
      <c r="F96" s="205" t="s">
        <v>503</v>
      </c>
      <c r="G96" s="58" t="s">
        <v>1368</v>
      </c>
      <c r="H96" s="205">
        <v>221</v>
      </c>
      <c r="I96" s="58" t="s">
        <v>402</v>
      </c>
      <c r="J96" s="58">
        <v>300</v>
      </c>
      <c r="K96" s="57" t="s">
        <v>624</v>
      </c>
      <c r="L96" s="205" t="s">
        <v>332</v>
      </c>
      <c r="M96" s="205" t="s">
        <v>456</v>
      </c>
      <c r="N96" s="58" t="s">
        <v>2243</v>
      </c>
      <c r="O96" s="59">
        <f>Q96+'ПГ 2023-2024'!N94</f>
        <v>6894175.8000000007</v>
      </c>
      <c r="P96" s="59"/>
      <c r="Q96" s="59">
        <v>2298058.6</v>
      </c>
      <c r="R96" s="59">
        <v>6894175.7999999998</v>
      </c>
      <c r="S96" s="57"/>
      <c r="T96" s="59">
        <f>Ед.пост.!D48</f>
        <v>6894175.8000000007</v>
      </c>
      <c r="U96" s="58" t="str">
        <f>Ед.пост.!K48</f>
        <v>№ 278000120329 от 11.05.2022</v>
      </c>
      <c r="V96" s="59">
        <f>R96-T96</f>
        <v>0</v>
      </c>
      <c r="W96" s="59">
        <f t="shared" si="11"/>
        <v>0</v>
      </c>
      <c r="X96" s="57"/>
      <c r="Y96" s="59" t="s">
        <v>444</v>
      </c>
    </row>
    <row r="97" spans="1:25" s="380" customFormat="1" ht="84" customHeight="1" x14ac:dyDescent="0.25">
      <c r="A97" s="205" t="s">
        <v>58</v>
      </c>
      <c r="B97" s="205" t="s">
        <v>494</v>
      </c>
      <c r="C97" s="205" t="s">
        <v>399</v>
      </c>
      <c r="D97" s="205" t="s">
        <v>414</v>
      </c>
      <c r="E97" s="56">
        <v>44581</v>
      </c>
      <c r="F97" s="205" t="s">
        <v>518</v>
      </c>
      <c r="G97" s="58" t="s">
        <v>1368</v>
      </c>
      <c r="H97" s="205">
        <v>221</v>
      </c>
      <c r="I97" s="58" t="s">
        <v>402</v>
      </c>
      <c r="J97" s="58">
        <v>300</v>
      </c>
      <c r="K97" s="57" t="s">
        <v>624</v>
      </c>
      <c r="L97" s="58" t="s">
        <v>49</v>
      </c>
      <c r="M97" s="205" t="s">
        <v>456</v>
      </c>
      <c r="N97" s="58">
        <v>2022</v>
      </c>
      <c r="O97" s="59">
        <f t="shared" si="16"/>
        <v>63000</v>
      </c>
      <c r="P97" s="59"/>
      <c r="Q97" s="59">
        <v>63000</v>
      </c>
      <c r="R97" s="59">
        <f>РАЗМЕЩЕНИЯ!G43</f>
        <v>63000</v>
      </c>
      <c r="S97" s="57" t="s">
        <v>1240</v>
      </c>
      <c r="T97" s="59">
        <f>РАЗМЕЩЕНИЯ!L43</f>
        <v>63000</v>
      </c>
      <c r="U97" s="58" t="str">
        <f>РАЗМЕЩЕНИЯ!N43</f>
        <v>0172100010122000035/2022 от 30.05.2022</v>
      </c>
      <c r="V97" s="59">
        <f t="shared" si="8"/>
        <v>0</v>
      </c>
      <c r="W97" s="59">
        <f t="shared" si="11"/>
        <v>0</v>
      </c>
      <c r="X97" s="57"/>
      <c r="Y97" s="59" t="s">
        <v>444</v>
      </c>
    </row>
    <row r="98" spans="1:25" s="380" customFormat="1" ht="84" customHeight="1" x14ac:dyDescent="0.25">
      <c r="A98" s="205" t="s">
        <v>58</v>
      </c>
      <c r="B98" s="205" t="s">
        <v>494</v>
      </c>
      <c r="C98" s="205" t="s">
        <v>399</v>
      </c>
      <c r="D98" s="205" t="s">
        <v>415</v>
      </c>
      <c r="E98" s="56">
        <v>44581</v>
      </c>
      <c r="F98" s="205" t="s">
        <v>550</v>
      </c>
      <c r="G98" s="58" t="s">
        <v>1368</v>
      </c>
      <c r="H98" s="205">
        <v>221</v>
      </c>
      <c r="I98" s="58" t="s">
        <v>402</v>
      </c>
      <c r="J98" s="58">
        <v>300</v>
      </c>
      <c r="K98" s="57" t="s">
        <v>624</v>
      </c>
      <c r="L98" s="205" t="s">
        <v>333</v>
      </c>
      <c r="M98" s="205" t="s">
        <v>457</v>
      </c>
      <c r="N98" s="58">
        <v>2022</v>
      </c>
      <c r="O98" s="59">
        <f t="shared" si="16"/>
        <v>30000</v>
      </c>
      <c r="P98" s="59"/>
      <c r="Q98" s="59">
        <v>30000</v>
      </c>
      <c r="R98" s="59">
        <f>'ЕП п.4 и п.12'!E9</f>
        <v>30000</v>
      </c>
      <c r="S98" s="57" t="str">
        <f>'ЕП п.4 и п.12'!F9</f>
        <v>100205064122100007</v>
      </c>
      <c r="T98" s="59">
        <f>'ЕП п.4 и п.12'!G9</f>
        <v>30000</v>
      </c>
      <c r="U98" s="58" t="str">
        <f>'ЕП п.4 и п.12'!H9</f>
        <v>6/2022-м от 27.05.2022</v>
      </c>
      <c r="V98" s="59">
        <f t="shared" si="8"/>
        <v>0</v>
      </c>
      <c r="W98" s="59">
        <f t="shared" si="11"/>
        <v>0</v>
      </c>
      <c r="X98" s="57"/>
      <c r="Y98" s="59" t="s">
        <v>2798</v>
      </c>
    </row>
    <row r="99" spans="1:25" s="380" customFormat="1" ht="84" customHeight="1" x14ac:dyDescent="0.25">
      <c r="A99" s="205" t="s">
        <v>58</v>
      </c>
      <c r="B99" s="205" t="s">
        <v>494</v>
      </c>
      <c r="C99" s="205" t="s">
        <v>399</v>
      </c>
      <c r="D99" s="205" t="s">
        <v>416</v>
      </c>
      <c r="E99" s="56">
        <v>44581</v>
      </c>
      <c r="F99" s="205" t="s">
        <v>550</v>
      </c>
      <c r="G99" s="58" t="s">
        <v>1368</v>
      </c>
      <c r="H99" s="205">
        <v>221</v>
      </c>
      <c r="I99" s="58" t="s">
        <v>402</v>
      </c>
      <c r="J99" s="58">
        <v>300</v>
      </c>
      <c r="K99" s="57" t="s">
        <v>625</v>
      </c>
      <c r="L99" s="205" t="s">
        <v>333</v>
      </c>
      <c r="M99" s="205" t="s">
        <v>473</v>
      </c>
      <c r="N99" s="58">
        <v>2022</v>
      </c>
      <c r="O99" s="59">
        <f t="shared" si="16"/>
        <v>36000</v>
      </c>
      <c r="P99" s="59"/>
      <c r="Q99" s="59">
        <v>36000</v>
      </c>
      <c r="R99" s="59">
        <f>'ЕП п.4 и п.12'!E10</f>
        <v>36000</v>
      </c>
      <c r="S99" s="57" t="str">
        <f>'ЕП п.4 и п.12'!F10</f>
        <v>100205064122100008</v>
      </c>
      <c r="T99" s="59">
        <f>'ЕП п.4 и п.12'!G10</f>
        <v>36000</v>
      </c>
      <c r="U99" s="58" t="str">
        <f>'ЕП п.4 и п.12'!H10</f>
        <v>7/2022-м от 31.05.2022</v>
      </c>
      <c r="V99" s="59">
        <f t="shared" si="8"/>
        <v>0</v>
      </c>
      <c r="W99" s="59">
        <f t="shared" si="11"/>
        <v>0</v>
      </c>
      <c r="X99" s="57"/>
      <c r="Y99" s="59" t="s">
        <v>2799</v>
      </c>
    </row>
    <row r="100" spans="1:25" s="380" customFormat="1" ht="84" customHeight="1" x14ac:dyDescent="0.25">
      <c r="A100" s="205" t="s">
        <v>58</v>
      </c>
      <c r="B100" s="205" t="s">
        <v>494</v>
      </c>
      <c r="C100" s="205" t="s">
        <v>399</v>
      </c>
      <c r="D100" s="205" t="s">
        <v>417</v>
      </c>
      <c r="E100" s="56">
        <v>44771</v>
      </c>
      <c r="F100" s="205" t="s">
        <v>550</v>
      </c>
      <c r="G100" s="58" t="s">
        <v>1368</v>
      </c>
      <c r="H100" s="205">
        <v>221</v>
      </c>
      <c r="I100" s="58" t="s">
        <v>403</v>
      </c>
      <c r="J100" s="58">
        <v>300</v>
      </c>
      <c r="K100" s="57" t="s">
        <v>625</v>
      </c>
      <c r="L100" s="205" t="s">
        <v>333</v>
      </c>
      <c r="M100" s="205" t="s">
        <v>472</v>
      </c>
      <c r="N100" s="58">
        <v>2022</v>
      </c>
      <c r="O100" s="59">
        <f t="shared" si="16"/>
        <v>15880</v>
      </c>
      <c r="P100" s="59"/>
      <c r="Q100" s="59">
        <v>15880</v>
      </c>
      <c r="R100" s="59">
        <f>'ЕП п.4 и п.12'!E11</f>
        <v>15880</v>
      </c>
      <c r="S100" s="57" t="str">
        <f>'ЕП п.4 и п.12'!F11</f>
        <v>100205064122100009</v>
      </c>
      <c r="T100" s="59">
        <f>'ЕП п.4 и п.12'!G11</f>
        <v>15880</v>
      </c>
      <c r="U100" s="58" t="str">
        <f>'ЕП п.4 и п.12'!H11</f>
        <v>8/2022-м от 15.06.2022</v>
      </c>
      <c r="V100" s="59">
        <f>R100-T100</f>
        <v>0</v>
      </c>
      <c r="W100" s="59">
        <f>O100-T100</f>
        <v>0</v>
      </c>
      <c r="X100" s="57"/>
      <c r="Y100" s="59" t="s">
        <v>2797</v>
      </c>
    </row>
    <row r="101" spans="1:25" s="380" customFormat="1" ht="92" x14ac:dyDescent="0.25">
      <c r="A101" s="205" t="s">
        <v>58</v>
      </c>
      <c r="B101" s="205" t="s">
        <v>494</v>
      </c>
      <c r="C101" s="205" t="s">
        <v>399</v>
      </c>
      <c r="D101" s="205" t="s">
        <v>418</v>
      </c>
      <c r="E101" s="56">
        <v>44686</v>
      </c>
      <c r="F101" s="205" t="s">
        <v>519</v>
      </c>
      <c r="G101" s="58" t="s">
        <v>1368</v>
      </c>
      <c r="H101" s="205">
        <v>221</v>
      </c>
      <c r="I101" s="58" t="s">
        <v>402</v>
      </c>
      <c r="J101" s="58">
        <v>300</v>
      </c>
      <c r="K101" s="57" t="s">
        <v>626</v>
      </c>
      <c r="L101" s="205" t="s">
        <v>334</v>
      </c>
      <c r="M101" s="205" t="s">
        <v>458</v>
      </c>
      <c r="N101" s="58" t="s">
        <v>2243</v>
      </c>
      <c r="O101" s="59">
        <f>Q101+'ПГ 2023-2024'!N93</f>
        <v>23400</v>
      </c>
      <c r="P101" s="59"/>
      <c r="Q101" s="59">
        <v>7800</v>
      </c>
      <c r="R101" s="59">
        <v>23400</v>
      </c>
      <c r="S101" s="57"/>
      <c r="T101" s="59">
        <f>Ед.пост.!D45</f>
        <v>23400</v>
      </c>
      <c r="U101" s="58" t="str">
        <f>Ед.пост.!K45</f>
        <v>№ 5 от 09.06.2022</v>
      </c>
      <c r="V101" s="59">
        <f>R101-T101</f>
        <v>0</v>
      </c>
      <c r="W101" s="59">
        <f t="shared" si="11"/>
        <v>0</v>
      </c>
      <c r="X101" s="57"/>
      <c r="Y101" s="59" t="s">
        <v>444</v>
      </c>
    </row>
    <row r="102" spans="1:25" s="380" customFormat="1" ht="84" customHeight="1" x14ac:dyDescent="0.25">
      <c r="A102" s="205" t="s">
        <v>58</v>
      </c>
      <c r="B102" s="205" t="s">
        <v>494</v>
      </c>
      <c r="C102" s="205" t="s">
        <v>399</v>
      </c>
      <c r="D102" s="205" t="s">
        <v>419</v>
      </c>
      <c r="E102" s="56">
        <v>44581</v>
      </c>
      <c r="F102" s="205" t="s">
        <v>520</v>
      </c>
      <c r="G102" s="58" t="s">
        <v>1368</v>
      </c>
      <c r="H102" s="205">
        <v>221</v>
      </c>
      <c r="I102" s="58" t="s">
        <v>404</v>
      </c>
      <c r="J102" s="58">
        <v>300</v>
      </c>
      <c r="K102" s="57" t="s">
        <v>624</v>
      </c>
      <c r="L102" s="58" t="s">
        <v>49</v>
      </c>
      <c r="M102" s="205" t="s">
        <v>459</v>
      </c>
      <c r="N102" s="58">
        <v>2022</v>
      </c>
      <c r="O102" s="59">
        <f t="shared" ref="O102:O109" si="17">Q102</f>
        <v>60000</v>
      </c>
      <c r="P102" s="59"/>
      <c r="Q102" s="59">
        <v>60000</v>
      </c>
      <c r="R102" s="59">
        <f>РАЗМЕЩЕНИЯ!G74</f>
        <v>60000</v>
      </c>
      <c r="S102" s="57" t="s">
        <v>1500</v>
      </c>
      <c r="T102" s="59">
        <f>РАЗМЕЩЕНИЯ!L74</f>
        <v>60000</v>
      </c>
      <c r="U102" s="58" t="str">
        <f>РАЗМЕЩЕНИЯ!N74</f>
        <v>0172100010122000065/2022 от 25.07.2022</v>
      </c>
      <c r="V102" s="59">
        <f t="shared" si="8"/>
        <v>0</v>
      </c>
      <c r="W102" s="59">
        <f t="shared" si="11"/>
        <v>0</v>
      </c>
      <c r="X102" s="57" t="s">
        <v>50</v>
      </c>
      <c r="Y102" s="59" t="s">
        <v>444</v>
      </c>
    </row>
    <row r="103" spans="1:25" s="380" customFormat="1" ht="48" customHeight="1" x14ac:dyDescent="0.25">
      <c r="A103" s="205" t="s">
        <v>58</v>
      </c>
      <c r="B103" s="205" t="s">
        <v>494</v>
      </c>
      <c r="C103" s="205" t="s">
        <v>399</v>
      </c>
      <c r="D103" s="205" t="s">
        <v>420</v>
      </c>
      <c r="E103" s="56">
        <v>44581</v>
      </c>
      <c r="F103" s="205" t="s">
        <v>521</v>
      </c>
      <c r="G103" s="58" t="s">
        <v>1368</v>
      </c>
      <c r="H103" s="205">
        <v>221</v>
      </c>
      <c r="I103" s="58" t="s">
        <v>405</v>
      </c>
      <c r="J103" s="58">
        <v>300</v>
      </c>
      <c r="K103" s="57" t="s">
        <v>627</v>
      </c>
      <c r="L103" s="58" t="s">
        <v>49</v>
      </c>
      <c r="M103" s="205" t="s">
        <v>460</v>
      </c>
      <c r="N103" s="58">
        <v>2022</v>
      </c>
      <c r="O103" s="59">
        <f t="shared" si="17"/>
        <v>500000</v>
      </c>
      <c r="P103" s="59"/>
      <c r="Q103" s="59">
        <v>500000</v>
      </c>
      <c r="R103" s="59">
        <f>РАЗМЕЩЕНИЯ!G31</f>
        <v>500000</v>
      </c>
      <c r="S103" s="57" t="s">
        <v>970</v>
      </c>
      <c r="T103" s="59">
        <f>РАЗМЕЩЕНИЯ!L31</f>
        <v>500000</v>
      </c>
      <c r="U103" s="58" t="str">
        <f>РАЗМЕЩЕНИЯ!N31</f>
        <v>0172100010122000023/2022 от  04.05.2022</v>
      </c>
      <c r="V103" s="59">
        <f t="shared" si="8"/>
        <v>0</v>
      </c>
      <c r="W103" s="59">
        <f t="shared" si="11"/>
        <v>0</v>
      </c>
      <c r="X103" s="57"/>
      <c r="Y103" s="59" t="s">
        <v>444</v>
      </c>
    </row>
    <row r="104" spans="1:25" s="380" customFormat="1" ht="48" customHeight="1" x14ac:dyDescent="0.25">
      <c r="A104" s="205" t="s">
        <v>58</v>
      </c>
      <c r="B104" s="205" t="s">
        <v>494</v>
      </c>
      <c r="C104" s="205" t="s">
        <v>399</v>
      </c>
      <c r="D104" s="205" t="s">
        <v>421</v>
      </c>
      <c r="E104" s="56">
        <v>44832</v>
      </c>
      <c r="F104" s="205" t="s">
        <v>497</v>
      </c>
      <c r="G104" s="58" t="s">
        <v>1368</v>
      </c>
      <c r="H104" s="205">
        <v>221</v>
      </c>
      <c r="I104" s="58" t="s">
        <v>405</v>
      </c>
      <c r="J104" s="58">
        <v>300</v>
      </c>
      <c r="K104" s="57" t="s">
        <v>627</v>
      </c>
      <c r="L104" s="58" t="s">
        <v>49</v>
      </c>
      <c r="M104" s="205" t="s">
        <v>460</v>
      </c>
      <c r="N104" s="58">
        <v>2022</v>
      </c>
      <c r="O104" s="59">
        <f t="shared" si="17"/>
        <v>535197.43999999994</v>
      </c>
      <c r="P104" s="59"/>
      <c r="Q104" s="59">
        <v>535197.43999999994</v>
      </c>
      <c r="R104" s="59">
        <f>РАЗМЕЩЕНИЯ!G95</f>
        <v>604743</v>
      </c>
      <c r="S104" s="57" t="s">
        <v>1855</v>
      </c>
      <c r="T104" s="59">
        <f>РАЗМЕЩЕНИЯ!L95</f>
        <v>535197.43999999994</v>
      </c>
      <c r="U104" s="58" t="str">
        <f>РАЗМЕЩЕНИЯ!N95</f>
        <v xml:space="preserve">0172100010122000086/2022 от 13.09.2022 </v>
      </c>
      <c r="V104" s="59">
        <f t="shared" si="8"/>
        <v>69545.560000000056</v>
      </c>
      <c r="W104" s="59">
        <f t="shared" si="11"/>
        <v>0</v>
      </c>
      <c r="X104" s="57"/>
      <c r="Y104" s="59" t="s">
        <v>444</v>
      </c>
    </row>
    <row r="105" spans="1:25" s="380" customFormat="1" ht="108" customHeight="1" x14ac:dyDescent="0.25">
      <c r="A105" s="205" t="s">
        <v>58</v>
      </c>
      <c r="B105" s="205" t="s">
        <v>494</v>
      </c>
      <c r="C105" s="205" t="s">
        <v>399</v>
      </c>
      <c r="D105" s="205" t="s">
        <v>422</v>
      </c>
      <c r="E105" s="56">
        <v>44581</v>
      </c>
      <c r="F105" s="205" t="s">
        <v>513</v>
      </c>
      <c r="G105" s="58" t="s">
        <v>1368</v>
      </c>
      <c r="H105" s="205">
        <v>221</v>
      </c>
      <c r="I105" s="58" t="s">
        <v>406</v>
      </c>
      <c r="J105" s="58">
        <v>300</v>
      </c>
      <c r="K105" s="57" t="s">
        <v>627</v>
      </c>
      <c r="L105" s="58" t="s">
        <v>49</v>
      </c>
      <c r="M105" s="205" t="s">
        <v>461</v>
      </c>
      <c r="N105" s="58">
        <v>2022</v>
      </c>
      <c r="O105" s="59">
        <f t="shared" si="17"/>
        <v>198000</v>
      </c>
      <c r="P105" s="59"/>
      <c r="Q105" s="59">
        <v>198000</v>
      </c>
      <c r="R105" s="59">
        <f>РАЗМЕЩЕНИЯ!G46</f>
        <v>198000</v>
      </c>
      <c r="S105" s="57" t="s">
        <v>1192</v>
      </c>
      <c r="T105" s="59">
        <f>РАЗМЕЩЕНИЯ!L46</f>
        <v>198000</v>
      </c>
      <c r="U105" s="58" t="str">
        <f>РАЗМЕЩЕНИЯ!N46</f>
        <v>0172100010122000038/2022 от 06.06.2022</v>
      </c>
      <c r="V105" s="59">
        <f t="shared" si="8"/>
        <v>0</v>
      </c>
      <c r="W105" s="59">
        <f t="shared" si="11"/>
        <v>0</v>
      </c>
      <c r="X105" s="57" t="s">
        <v>70</v>
      </c>
      <c r="Y105" s="59" t="s">
        <v>444</v>
      </c>
    </row>
    <row r="106" spans="1:25" s="380" customFormat="1" ht="204" customHeight="1" x14ac:dyDescent="0.25">
      <c r="A106" s="205" t="s">
        <v>58</v>
      </c>
      <c r="B106" s="205" t="s">
        <v>494</v>
      </c>
      <c r="C106" s="205" t="s">
        <v>399</v>
      </c>
      <c r="D106" s="205" t="s">
        <v>423</v>
      </c>
      <c r="E106" s="56">
        <v>44581</v>
      </c>
      <c r="F106" s="205" t="s">
        <v>496</v>
      </c>
      <c r="G106" s="58" t="s">
        <v>1368</v>
      </c>
      <c r="H106" s="205">
        <v>221</v>
      </c>
      <c r="I106" s="58" t="s">
        <v>407</v>
      </c>
      <c r="J106" s="58">
        <v>300</v>
      </c>
      <c r="K106" s="57" t="s">
        <v>627</v>
      </c>
      <c r="L106" s="58" t="s">
        <v>49</v>
      </c>
      <c r="M106" s="205" t="s">
        <v>462</v>
      </c>
      <c r="N106" s="58">
        <v>2022</v>
      </c>
      <c r="O106" s="59">
        <f t="shared" si="17"/>
        <v>600000</v>
      </c>
      <c r="P106" s="59"/>
      <c r="Q106" s="59">
        <v>600000</v>
      </c>
      <c r="R106" s="59">
        <f>РАЗМЕЩЕНИЯ!G29</f>
        <v>600000</v>
      </c>
      <c r="S106" s="57" t="s">
        <v>993</v>
      </c>
      <c r="T106" s="59">
        <f>РАЗМЕЩЕНИЯ!L29</f>
        <v>600000</v>
      </c>
      <c r="U106" s="58" t="str">
        <f>РАЗМЕЩЕНИЯ!N29</f>
        <v>0172100010122000021/2022 от 04.05.2022</v>
      </c>
      <c r="V106" s="59">
        <f t="shared" si="8"/>
        <v>0</v>
      </c>
      <c r="W106" s="59">
        <f t="shared" si="11"/>
        <v>0</v>
      </c>
      <c r="X106" s="57"/>
      <c r="Y106" s="59" t="s">
        <v>444</v>
      </c>
    </row>
    <row r="107" spans="1:25" s="380" customFormat="1" ht="161" x14ac:dyDescent="0.25">
      <c r="A107" s="205" t="s">
        <v>58</v>
      </c>
      <c r="B107" s="205" t="s">
        <v>494</v>
      </c>
      <c r="C107" s="205" t="s">
        <v>399</v>
      </c>
      <c r="D107" s="205" t="s">
        <v>424</v>
      </c>
      <c r="E107" s="56">
        <v>44832</v>
      </c>
      <c r="F107" s="205" t="s">
        <v>495</v>
      </c>
      <c r="G107" s="58" t="s">
        <v>1368</v>
      </c>
      <c r="H107" s="205">
        <v>221</v>
      </c>
      <c r="I107" s="58" t="s">
        <v>407</v>
      </c>
      <c r="J107" s="58">
        <v>300</v>
      </c>
      <c r="K107" s="57" t="s">
        <v>627</v>
      </c>
      <c r="L107" s="58" t="s">
        <v>332</v>
      </c>
      <c r="M107" s="205" t="s">
        <v>462</v>
      </c>
      <c r="N107" s="58">
        <v>2022</v>
      </c>
      <c r="O107" s="59">
        <f t="shared" si="17"/>
        <v>694545.98</v>
      </c>
      <c r="P107" s="59"/>
      <c r="Q107" s="59">
        <v>694545.98</v>
      </c>
      <c r="R107" s="59">
        <f>SUM(Ед.пост.!D96:D96)</f>
        <v>625000.42000000004</v>
      </c>
      <c r="S107" s="57"/>
      <c r="T107" s="59">
        <f>SUM(Ед.пост.!F96:F96)</f>
        <v>625000.42000000004</v>
      </c>
      <c r="U107" s="58" t="str">
        <f>Ед.пост.!K96</f>
        <v>№ 278000254120 от 29.09.2022</v>
      </c>
      <c r="V107" s="59">
        <f t="shared" si="8"/>
        <v>0</v>
      </c>
      <c r="W107" s="59">
        <f t="shared" si="11"/>
        <v>69545.559999999939</v>
      </c>
      <c r="X107" s="57"/>
      <c r="Y107" s="59" t="s">
        <v>444</v>
      </c>
    </row>
    <row r="108" spans="1:25" s="380" customFormat="1" ht="60" customHeight="1" x14ac:dyDescent="0.25">
      <c r="A108" s="205" t="s">
        <v>58</v>
      </c>
      <c r="B108" s="205" t="s">
        <v>494</v>
      </c>
      <c r="C108" s="205" t="s">
        <v>399</v>
      </c>
      <c r="D108" s="205" t="s">
        <v>425</v>
      </c>
      <c r="E108" s="56">
        <v>44581</v>
      </c>
      <c r="F108" s="205" t="s">
        <v>517</v>
      </c>
      <c r="G108" s="58" t="s">
        <v>1368</v>
      </c>
      <c r="H108" s="205">
        <v>226</v>
      </c>
      <c r="I108" s="205" t="s">
        <v>434</v>
      </c>
      <c r="J108" s="58">
        <v>300</v>
      </c>
      <c r="K108" s="57" t="s">
        <v>630</v>
      </c>
      <c r="L108" s="58" t="s">
        <v>49</v>
      </c>
      <c r="M108" s="205" t="s">
        <v>432</v>
      </c>
      <c r="N108" s="58">
        <v>2022</v>
      </c>
      <c r="O108" s="59">
        <f t="shared" si="17"/>
        <v>120000</v>
      </c>
      <c r="P108" s="59"/>
      <c r="Q108" s="59">
        <v>120000</v>
      </c>
      <c r="R108" s="59">
        <f>РАЗМЕЩЕНИЯ!G138</f>
        <v>120000</v>
      </c>
      <c r="S108" s="57" t="s">
        <v>2540</v>
      </c>
      <c r="T108" s="59">
        <f>РАЗМЕЩЕНИЯ!L138</f>
        <v>120000</v>
      </c>
      <c r="U108" s="58" t="str">
        <f>РАЗМЕЩЕНИЯ!N138</f>
        <v xml:space="preserve">0172100010122000129/2022 от 14.11.2022 </v>
      </c>
      <c r="V108" s="59">
        <f t="shared" si="8"/>
        <v>0</v>
      </c>
      <c r="W108" s="59">
        <f t="shared" si="11"/>
        <v>0</v>
      </c>
      <c r="X108" s="57" t="s">
        <v>50</v>
      </c>
      <c r="Y108" s="59" t="s">
        <v>447</v>
      </c>
    </row>
    <row r="109" spans="1:25" s="380" customFormat="1" ht="48" customHeight="1" x14ac:dyDescent="0.25">
      <c r="A109" s="205" t="s">
        <v>58</v>
      </c>
      <c r="B109" s="205" t="s">
        <v>494</v>
      </c>
      <c r="C109" s="205" t="s">
        <v>399</v>
      </c>
      <c r="D109" s="205" t="s">
        <v>426</v>
      </c>
      <c r="E109" s="56">
        <v>44771</v>
      </c>
      <c r="F109" s="205" t="s">
        <v>514</v>
      </c>
      <c r="G109" s="58" t="s">
        <v>1368</v>
      </c>
      <c r="H109" s="205">
        <v>225</v>
      </c>
      <c r="I109" s="58" t="s">
        <v>408</v>
      </c>
      <c r="J109" s="58">
        <v>300</v>
      </c>
      <c r="K109" s="57" t="s">
        <v>388</v>
      </c>
      <c r="L109" s="58" t="s">
        <v>49</v>
      </c>
      <c r="M109" s="205" t="s">
        <v>463</v>
      </c>
      <c r="N109" s="58">
        <v>2022</v>
      </c>
      <c r="O109" s="59">
        <f t="shared" si="17"/>
        <v>2666500</v>
      </c>
      <c r="P109" s="59"/>
      <c r="Q109" s="59">
        <v>2666500</v>
      </c>
      <c r="R109" s="59">
        <v>3034999.94</v>
      </c>
      <c r="S109" s="57" t="s">
        <v>1241</v>
      </c>
      <c r="T109" s="59">
        <f>РАЗМЕЩЕНИЯ!L42</f>
        <v>2666500</v>
      </c>
      <c r="U109" s="58" t="str">
        <f>РАЗМЕЩЕНИЯ!N42</f>
        <v>0172100010122000034/2022 от 31.05.2022</v>
      </c>
      <c r="V109" s="59">
        <f t="shared" si="8"/>
        <v>368499.93999999994</v>
      </c>
      <c r="W109" s="59">
        <f t="shared" si="11"/>
        <v>0</v>
      </c>
      <c r="X109" s="57"/>
      <c r="Y109" s="59" t="s">
        <v>445</v>
      </c>
    </row>
    <row r="110" spans="1:25" s="380" customFormat="1" ht="144" customHeight="1" x14ac:dyDescent="0.25">
      <c r="A110" s="205" t="s">
        <v>58</v>
      </c>
      <c r="B110" s="205" t="s">
        <v>494</v>
      </c>
      <c r="C110" s="205" t="s">
        <v>399</v>
      </c>
      <c r="D110" s="205" t="s">
        <v>427</v>
      </c>
      <c r="E110" s="56">
        <v>44771</v>
      </c>
      <c r="F110" s="205" t="s">
        <v>515</v>
      </c>
      <c r="G110" s="58" t="s">
        <v>1368</v>
      </c>
      <c r="H110" s="205">
        <v>225</v>
      </c>
      <c r="I110" s="58" t="s">
        <v>409</v>
      </c>
      <c r="J110" s="58">
        <v>300</v>
      </c>
      <c r="K110" s="57" t="s">
        <v>628</v>
      </c>
      <c r="L110" s="58" t="s">
        <v>49</v>
      </c>
      <c r="M110" s="205" t="s">
        <v>464</v>
      </c>
      <c r="N110" s="58">
        <v>2022</v>
      </c>
      <c r="O110" s="59">
        <f t="shared" ref="O110:O115" si="18">Q110</f>
        <v>570000</v>
      </c>
      <c r="P110" s="59"/>
      <c r="Q110" s="59">
        <v>570000</v>
      </c>
      <c r="R110" s="59">
        <f>РАЗМЕЩЕНИЯ!G61</f>
        <v>1200000</v>
      </c>
      <c r="S110" s="57" t="s">
        <v>1359</v>
      </c>
      <c r="T110" s="59">
        <f>РАЗМЕЩЕНИЯ!L61</f>
        <v>570000</v>
      </c>
      <c r="U110" s="58" t="str">
        <f>РАЗМЕЩЕНИЯ!N61</f>
        <v>0172100010122000053/2022 от  01.07.2022</v>
      </c>
      <c r="V110" s="59">
        <f t="shared" si="8"/>
        <v>630000</v>
      </c>
      <c r="W110" s="59">
        <f t="shared" si="11"/>
        <v>0</v>
      </c>
      <c r="X110" s="57" t="s">
        <v>70</v>
      </c>
      <c r="Y110" s="59" t="s">
        <v>446</v>
      </c>
    </row>
    <row r="111" spans="1:25" s="380" customFormat="1" ht="120" customHeight="1" x14ac:dyDescent="0.25">
      <c r="A111" s="205" t="s">
        <v>58</v>
      </c>
      <c r="B111" s="205" t="s">
        <v>494</v>
      </c>
      <c r="C111" s="205" t="s">
        <v>399</v>
      </c>
      <c r="D111" s="205" t="s">
        <v>428</v>
      </c>
      <c r="E111" s="56">
        <v>44727</v>
      </c>
      <c r="F111" s="205" t="s">
        <v>516</v>
      </c>
      <c r="G111" s="58" t="s">
        <v>1368</v>
      </c>
      <c r="H111" s="205">
        <v>346</v>
      </c>
      <c r="I111" s="58" t="s">
        <v>435</v>
      </c>
      <c r="J111" s="58">
        <v>390</v>
      </c>
      <c r="K111" s="57" t="s">
        <v>629</v>
      </c>
      <c r="L111" s="58" t="s">
        <v>49</v>
      </c>
      <c r="M111" s="205" t="s">
        <v>430</v>
      </c>
      <c r="N111" s="58">
        <v>2022</v>
      </c>
      <c r="O111" s="59">
        <f t="shared" si="18"/>
        <v>57000</v>
      </c>
      <c r="P111" s="59"/>
      <c r="Q111" s="59">
        <v>57000</v>
      </c>
      <c r="R111" s="59">
        <f>РАЗМЕЩЕНИЯ!G113</f>
        <v>57000</v>
      </c>
      <c r="S111" s="57" t="s">
        <v>2287</v>
      </c>
      <c r="T111" s="59">
        <f>РАЗМЕЩЕНИЯ!L113</f>
        <v>57000</v>
      </c>
      <c r="U111" s="58" t="str">
        <f>РАЗМЕЩЕНИЯ!N113</f>
        <v xml:space="preserve">0172100010122000104/2022 от 18.10.2022  </v>
      </c>
      <c r="V111" s="59">
        <f t="shared" si="8"/>
        <v>0</v>
      </c>
      <c r="W111" s="59">
        <f t="shared" si="11"/>
        <v>0</v>
      </c>
      <c r="X111" s="57" t="s">
        <v>1540</v>
      </c>
      <c r="Y111" s="59" t="s">
        <v>446</v>
      </c>
    </row>
    <row r="112" spans="1:25" s="380" customFormat="1" ht="108" customHeight="1" x14ac:dyDescent="0.25">
      <c r="A112" s="205" t="s">
        <v>58</v>
      </c>
      <c r="B112" s="205" t="s">
        <v>494</v>
      </c>
      <c r="C112" s="205" t="s">
        <v>399</v>
      </c>
      <c r="D112" s="205" t="s">
        <v>429</v>
      </c>
      <c r="E112" s="56">
        <v>44686</v>
      </c>
      <c r="F112" s="205" t="s">
        <v>550</v>
      </c>
      <c r="G112" s="58" t="s">
        <v>1368</v>
      </c>
      <c r="H112" s="205">
        <v>226</v>
      </c>
      <c r="I112" s="58" t="s">
        <v>410</v>
      </c>
      <c r="J112" s="58">
        <v>300</v>
      </c>
      <c r="K112" s="57" t="s">
        <v>631</v>
      </c>
      <c r="L112" s="205" t="s">
        <v>333</v>
      </c>
      <c r="M112" s="205" t="s">
        <v>1076</v>
      </c>
      <c r="N112" s="58">
        <v>2022</v>
      </c>
      <c r="O112" s="59">
        <f t="shared" si="18"/>
        <v>41000</v>
      </c>
      <c r="P112" s="59"/>
      <c r="Q112" s="59">
        <v>41000</v>
      </c>
      <c r="R112" s="59">
        <f>'ЕП п.4 и п.12'!E13</f>
        <v>41000</v>
      </c>
      <c r="S112" s="57" t="str">
        <f>'ЕП п.4 и п.12'!F13</f>
        <v>100205064122100022</v>
      </c>
      <c r="T112" s="59">
        <f>'ЕП п.4 и п.12'!G13</f>
        <v>41000</v>
      </c>
      <c r="U112" s="58" t="str">
        <f>'ЕП п.4 и п.12'!H13</f>
        <v>17/2022-м от 29.09.2022</v>
      </c>
      <c r="V112" s="59">
        <f t="shared" si="8"/>
        <v>0</v>
      </c>
      <c r="W112" s="59">
        <f t="shared" si="11"/>
        <v>0</v>
      </c>
      <c r="X112" s="57"/>
      <c r="Y112" s="59" t="s">
        <v>2800</v>
      </c>
    </row>
    <row r="113" spans="1:25" s="381" customFormat="1" ht="36" customHeight="1" x14ac:dyDescent="0.25">
      <c r="A113" s="199" t="s">
        <v>187</v>
      </c>
      <c r="B113" s="199" t="s">
        <v>477</v>
      </c>
      <c r="C113" s="199" t="s">
        <v>469</v>
      </c>
      <c r="D113" s="199" t="s">
        <v>358</v>
      </c>
      <c r="E113" s="47">
        <v>44918</v>
      </c>
      <c r="F113" s="199" t="s">
        <v>549</v>
      </c>
      <c r="G113" s="218" t="s">
        <v>304</v>
      </c>
      <c r="H113" s="199">
        <v>223</v>
      </c>
      <c r="I113" s="48" t="s">
        <v>305</v>
      </c>
      <c r="J113" s="199">
        <v>300</v>
      </c>
      <c r="K113" s="48" t="s">
        <v>394</v>
      </c>
      <c r="L113" s="199" t="s">
        <v>307</v>
      </c>
      <c r="M113" s="199" t="s">
        <v>357</v>
      </c>
      <c r="N113" s="218">
        <v>2022</v>
      </c>
      <c r="O113" s="432">
        <f t="shared" si="18"/>
        <v>109942.62</v>
      </c>
      <c r="P113" s="432"/>
      <c r="Q113" s="432">
        <v>109942.62</v>
      </c>
      <c r="R113" s="432">
        <v>240000</v>
      </c>
      <c r="S113" s="48"/>
      <c r="T113" s="432">
        <f>Ед.пост.!D49</f>
        <v>109942.62</v>
      </c>
      <c r="U113" s="218" t="s">
        <v>978</v>
      </c>
      <c r="V113" s="432">
        <f>R113-T113</f>
        <v>130057.38</v>
      </c>
      <c r="W113" s="432">
        <f>O113-T113</f>
        <v>0</v>
      </c>
      <c r="X113" s="48"/>
      <c r="Y113" s="199"/>
    </row>
    <row r="114" spans="1:25" s="379" customFormat="1" ht="36" customHeight="1" x14ac:dyDescent="0.25">
      <c r="A114" s="351" t="s">
        <v>187</v>
      </c>
      <c r="B114" s="351" t="s">
        <v>480</v>
      </c>
      <c r="C114" s="351" t="s">
        <v>469</v>
      </c>
      <c r="D114" s="351" t="s">
        <v>361</v>
      </c>
      <c r="E114" s="54">
        <v>44581</v>
      </c>
      <c r="F114" s="351" t="s">
        <v>506</v>
      </c>
      <c r="G114" s="427" t="s">
        <v>139</v>
      </c>
      <c r="H114" s="351">
        <v>224</v>
      </c>
      <c r="I114" s="351" t="s">
        <v>362</v>
      </c>
      <c r="J114" s="351">
        <v>300</v>
      </c>
      <c r="K114" s="55" t="s">
        <v>394</v>
      </c>
      <c r="L114" s="351" t="s">
        <v>588</v>
      </c>
      <c r="M114" s="351" t="s">
        <v>363</v>
      </c>
      <c r="N114" s="375">
        <v>2022</v>
      </c>
      <c r="O114" s="106">
        <f t="shared" si="18"/>
        <v>767300</v>
      </c>
      <c r="P114" s="106"/>
      <c r="Q114" s="106">
        <v>767300</v>
      </c>
      <c r="R114" s="106">
        <v>767300</v>
      </c>
      <c r="S114" s="55"/>
      <c r="T114" s="106">
        <f>SUM(Ед.пост.!D50:D54)</f>
        <v>748869.5</v>
      </c>
      <c r="U114" s="375" t="s">
        <v>978</v>
      </c>
      <c r="V114" s="106">
        <f t="shared" si="8"/>
        <v>18430.5</v>
      </c>
      <c r="W114" s="106">
        <f t="shared" si="11"/>
        <v>18430.5</v>
      </c>
      <c r="X114" s="55"/>
      <c r="Y114" s="351"/>
    </row>
    <row r="115" spans="1:25" s="379" customFormat="1" ht="72" customHeight="1" x14ac:dyDescent="0.25">
      <c r="A115" s="351" t="s">
        <v>205</v>
      </c>
      <c r="B115" s="351" t="s">
        <v>493</v>
      </c>
      <c r="C115" s="351" t="s">
        <v>476</v>
      </c>
      <c r="D115" s="351" t="s">
        <v>676</v>
      </c>
      <c r="E115" s="54">
        <v>44602</v>
      </c>
      <c r="F115" s="351" t="s">
        <v>550</v>
      </c>
      <c r="G115" s="427" t="s">
        <v>139</v>
      </c>
      <c r="H115" s="351">
        <v>225</v>
      </c>
      <c r="I115" s="55" t="s">
        <v>209</v>
      </c>
      <c r="J115" s="351">
        <v>300</v>
      </c>
      <c r="K115" s="55" t="s">
        <v>1688</v>
      </c>
      <c r="L115" s="351" t="s">
        <v>333</v>
      </c>
      <c r="M115" s="351" t="s">
        <v>211</v>
      </c>
      <c r="N115" s="375">
        <v>2022</v>
      </c>
      <c r="O115" s="106">
        <f t="shared" si="18"/>
        <v>600000</v>
      </c>
      <c r="P115" s="106"/>
      <c r="Q115" s="106">
        <v>600000</v>
      </c>
      <c r="R115" s="106">
        <f>'ЕП п.4 и п.12'!E16</f>
        <v>600000</v>
      </c>
      <c r="S115" s="55" t="s">
        <v>693</v>
      </c>
      <c r="T115" s="106">
        <f>'ЕП п.4 и п.12'!G16</f>
        <v>600000</v>
      </c>
      <c r="U115" s="375" t="str">
        <f>'ЕП п.4 и п.12'!H16</f>
        <v>2/2022-м от 17.02.2022</v>
      </c>
      <c r="V115" s="106">
        <f t="shared" si="8"/>
        <v>0</v>
      </c>
      <c r="W115" s="106">
        <f t="shared" si="11"/>
        <v>0</v>
      </c>
      <c r="X115" s="375" t="s">
        <v>50</v>
      </c>
      <c r="Y115" s="351" t="s">
        <v>671</v>
      </c>
    </row>
    <row r="116" spans="1:25" ht="36" customHeight="1" x14ac:dyDescent="0.25">
      <c r="A116" s="199" t="s">
        <v>15</v>
      </c>
      <c r="B116" s="199" t="s">
        <v>477</v>
      </c>
      <c r="C116" s="199" t="s">
        <v>63</v>
      </c>
      <c r="D116" s="199" t="s">
        <v>731</v>
      </c>
      <c r="E116" s="47">
        <v>44918</v>
      </c>
      <c r="F116" s="199" t="s">
        <v>733</v>
      </c>
      <c r="G116" s="218" t="s">
        <v>304</v>
      </c>
      <c r="H116" s="199">
        <v>223</v>
      </c>
      <c r="I116" s="48" t="s">
        <v>25</v>
      </c>
      <c r="J116" s="199">
        <v>300</v>
      </c>
      <c r="K116" s="48" t="s">
        <v>732</v>
      </c>
      <c r="L116" s="199" t="s">
        <v>311</v>
      </c>
      <c r="M116" s="199" t="s">
        <v>734</v>
      </c>
      <c r="N116" s="218" t="s">
        <v>2244</v>
      </c>
      <c r="O116" s="568">
        <f>SUM(Q116:Q117)+'ПГ 2023-2024'!N63</f>
        <v>150018248.17000002</v>
      </c>
      <c r="P116" s="432"/>
      <c r="Q116" s="432">
        <v>36829702.07</v>
      </c>
      <c r="R116" s="568">
        <f>SUM(Ед.пост.!D70:D89)</f>
        <v>114445441.09</v>
      </c>
      <c r="S116" s="48"/>
      <c r="T116" s="568">
        <f>SUM(Ед.пост.!D70:D89)</f>
        <v>114445441.09</v>
      </c>
      <c r="U116" s="218" t="s">
        <v>978</v>
      </c>
      <c r="V116" s="432">
        <f>R116-T116</f>
        <v>0</v>
      </c>
      <c r="W116" s="568">
        <f>O116-T116</f>
        <v>35572807.080000013</v>
      </c>
      <c r="X116" s="48"/>
      <c r="Y116" s="199" t="s">
        <v>2584</v>
      </c>
    </row>
    <row r="117" spans="1:25" ht="36" customHeight="1" x14ac:dyDescent="0.25">
      <c r="A117" s="199" t="s">
        <v>15</v>
      </c>
      <c r="B117" s="199" t="s">
        <v>477</v>
      </c>
      <c r="C117" s="199" t="s">
        <v>63</v>
      </c>
      <c r="D117" s="199" t="s">
        <v>731</v>
      </c>
      <c r="E117" s="47">
        <v>44918</v>
      </c>
      <c r="F117" s="199" t="s">
        <v>733</v>
      </c>
      <c r="G117" s="218" t="s">
        <v>2727</v>
      </c>
      <c r="H117" s="199">
        <v>223</v>
      </c>
      <c r="I117" s="48" t="s">
        <v>25</v>
      </c>
      <c r="J117" s="199">
        <v>300</v>
      </c>
      <c r="K117" s="48" t="s">
        <v>732</v>
      </c>
      <c r="L117" s="199" t="s">
        <v>311</v>
      </c>
      <c r="M117" s="199" t="s">
        <v>734</v>
      </c>
      <c r="N117" s="218" t="s">
        <v>2244</v>
      </c>
      <c r="O117" s="569"/>
      <c r="P117" s="432"/>
      <c r="Q117" s="432">
        <v>26409408.850000001</v>
      </c>
      <c r="R117" s="569"/>
      <c r="S117" s="48"/>
      <c r="T117" s="569"/>
      <c r="U117" s="218" t="s">
        <v>978</v>
      </c>
      <c r="V117" s="432">
        <f>R117-T117</f>
        <v>0</v>
      </c>
      <c r="W117" s="569"/>
      <c r="X117" s="48"/>
      <c r="Y117" s="199"/>
    </row>
    <row r="118" spans="1:25" ht="36" customHeight="1" x14ac:dyDescent="0.25">
      <c r="A118" s="199" t="s">
        <v>15</v>
      </c>
      <c r="B118" s="199" t="s">
        <v>477</v>
      </c>
      <c r="C118" s="199" t="s">
        <v>63</v>
      </c>
      <c r="D118" s="199" t="s">
        <v>679</v>
      </c>
      <c r="E118" s="47">
        <v>44602</v>
      </c>
      <c r="F118" s="199" t="s">
        <v>2585</v>
      </c>
      <c r="G118" s="218" t="s">
        <v>309</v>
      </c>
      <c r="H118" s="199">
        <v>223</v>
      </c>
      <c r="I118" s="48" t="s">
        <v>678</v>
      </c>
      <c r="J118" s="199">
        <v>390</v>
      </c>
      <c r="K118" s="48" t="s">
        <v>302</v>
      </c>
      <c r="L118" s="199" t="s">
        <v>1264</v>
      </c>
      <c r="M118" s="199" t="s">
        <v>1360</v>
      </c>
      <c r="N118" s="218">
        <v>2022</v>
      </c>
      <c r="O118" s="432">
        <f>Q118</f>
        <v>262345.3</v>
      </c>
      <c r="P118" s="432"/>
      <c r="Q118" s="432">
        <v>262345.3</v>
      </c>
      <c r="R118" s="432"/>
      <c r="S118" s="48"/>
      <c r="T118" s="432">
        <v>262345.3</v>
      </c>
      <c r="U118" s="218" t="s">
        <v>978</v>
      </c>
      <c r="V118" s="432"/>
      <c r="W118" s="432">
        <f>O118-T118</f>
        <v>0</v>
      </c>
      <c r="X118" s="48"/>
      <c r="Y118" s="199" t="s">
        <v>681</v>
      </c>
    </row>
    <row r="119" spans="1:25" ht="36" customHeight="1" x14ac:dyDescent="0.25">
      <c r="A119" s="199" t="s">
        <v>15</v>
      </c>
      <c r="B119" s="199" t="s">
        <v>477</v>
      </c>
      <c r="C119" s="199" t="s">
        <v>63</v>
      </c>
      <c r="D119" s="199" t="s">
        <v>899</v>
      </c>
      <c r="E119" s="47">
        <v>44624</v>
      </c>
      <c r="F119" s="199" t="s">
        <v>2585</v>
      </c>
      <c r="G119" s="218" t="s">
        <v>309</v>
      </c>
      <c r="H119" s="199">
        <v>223</v>
      </c>
      <c r="I119" s="48" t="s">
        <v>678</v>
      </c>
      <c r="J119" s="199">
        <v>390</v>
      </c>
      <c r="K119" s="48" t="s">
        <v>302</v>
      </c>
      <c r="L119" s="199" t="s">
        <v>1264</v>
      </c>
      <c r="M119" s="199" t="s">
        <v>1360</v>
      </c>
      <c r="N119" s="218">
        <v>2022</v>
      </c>
      <c r="O119" s="432">
        <f>Q119</f>
        <v>1424866.68</v>
      </c>
      <c r="P119" s="432"/>
      <c r="Q119" s="432">
        <v>1424866.68</v>
      </c>
      <c r="R119" s="432"/>
      <c r="S119" s="48"/>
      <c r="T119" s="432">
        <v>1424866.68</v>
      </c>
      <c r="U119" s="218"/>
      <c r="V119" s="432"/>
      <c r="W119" s="432">
        <f t="shared" ref="W119:W124" si="19">O119-T119</f>
        <v>0</v>
      </c>
      <c r="X119" s="48"/>
      <c r="Y119" s="49" t="s">
        <v>738</v>
      </c>
    </row>
    <row r="120" spans="1:25" ht="36" customHeight="1" x14ac:dyDescent="0.25">
      <c r="A120" s="199" t="s">
        <v>15</v>
      </c>
      <c r="B120" s="199" t="s">
        <v>477</v>
      </c>
      <c r="C120" s="199" t="s">
        <v>63</v>
      </c>
      <c r="D120" s="199" t="s">
        <v>898</v>
      </c>
      <c r="E120" s="47">
        <v>44659</v>
      </c>
      <c r="F120" s="199" t="s">
        <v>2585</v>
      </c>
      <c r="G120" s="218" t="s">
        <v>309</v>
      </c>
      <c r="H120" s="199">
        <v>223</v>
      </c>
      <c r="I120" s="48" t="s">
        <v>678</v>
      </c>
      <c r="J120" s="199">
        <v>390</v>
      </c>
      <c r="K120" s="48" t="s">
        <v>302</v>
      </c>
      <c r="L120" s="199" t="s">
        <v>1264</v>
      </c>
      <c r="M120" s="199" t="s">
        <v>1360</v>
      </c>
      <c r="N120" s="218">
        <v>2022</v>
      </c>
      <c r="O120" s="432">
        <f>Q120</f>
        <v>863564.79</v>
      </c>
      <c r="P120" s="432"/>
      <c r="Q120" s="432">
        <v>863564.79</v>
      </c>
      <c r="R120" s="432"/>
      <c r="S120" s="48"/>
      <c r="T120" s="432">
        <v>863564.79</v>
      </c>
      <c r="U120" s="218"/>
      <c r="V120" s="432"/>
      <c r="W120" s="432">
        <f t="shared" si="19"/>
        <v>0</v>
      </c>
      <c r="X120" s="48"/>
      <c r="Y120" s="49" t="s">
        <v>738</v>
      </c>
    </row>
    <row r="121" spans="1:25" ht="96" customHeight="1" x14ac:dyDescent="0.25">
      <c r="A121" s="199" t="s">
        <v>15</v>
      </c>
      <c r="B121" s="199" t="s">
        <v>477</v>
      </c>
      <c r="C121" s="199" t="s">
        <v>63</v>
      </c>
      <c r="D121" s="199" t="s">
        <v>1094</v>
      </c>
      <c r="E121" s="47">
        <v>44827</v>
      </c>
      <c r="F121" s="199" t="s">
        <v>23</v>
      </c>
      <c r="G121" s="218" t="s">
        <v>309</v>
      </c>
      <c r="H121" s="199">
        <v>223</v>
      </c>
      <c r="I121" s="48" t="s">
        <v>25</v>
      </c>
      <c r="J121" s="199">
        <v>300</v>
      </c>
      <c r="K121" s="48" t="s">
        <v>398</v>
      </c>
      <c r="L121" s="199" t="s">
        <v>311</v>
      </c>
      <c r="M121" s="199" t="s">
        <v>1091</v>
      </c>
      <c r="N121" s="218">
        <v>2021</v>
      </c>
      <c r="O121" s="432">
        <f>Q121</f>
        <v>518957.3</v>
      </c>
      <c r="P121" s="432"/>
      <c r="Q121" s="432">
        <v>518957.3</v>
      </c>
      <c r="R121" s="432"/>
      <c r="S121" s="48"/>
      <c r="T121" s="432">
        <v>522311.61</v>
      </c>
      <c r="U121" s="218" t="str">
        <f>Ед.пост.!K97</f>
        <v>№ 2В/2021 от 26.03.2021</v>
      </c>
      <c r="V121" s="432"/>
      <c r="W121" s="432">
        <f t="shared" si="19"/>
        <v>-3354.3099999999977</v>
      </c>
      <c r="X121" s="48"/>
      <c r="Y121" s="199" t="s">
        <v>1326</v>
      </c>
    </row>
    <row r="122" spans="1:25" ht="36" customHeight="1" x14ac:dyDescent="0.25">
      <c r="A122" s="199" t="s">
        <v>15</v>
      </c>
      <c r="B122" s="199" t="s">
        <v>477</v>
      </c>
      <c r="C122" s="199" t="s">
        <v>63</v>
      </c>
      <c r="D122" s="199" t="s">
        <v>1093</v>
      </c>
      <c r="E122" s="47">
        <v>44686</v>
      </c>
      <c r="F122" s="199" t="s">
        <v>733</v>
      </c>
      <c r="G122" s="218" t="s">
        <v>309</v>
      </c>
      <c r="H122" s="199">
        <v>223</v>
      </c>
      <c r="I122" s="48" t="s">
        <v>326</v>
      </c>
      <c r="J122" s="199">
        <v>300</v>
      </c>
      <c r="K122" s="48" t="s">
        <v>1152</v>
      </c>
      <c r="L122" s="199" t="s">
        <v>311</v>
      </c>
      <c r="M122" s="199" t="s">
        <v>1090</v>
      </c>
      <c r="N122" s="218">
        <v>2021</v>
      </c>
      <c r="O122" s="432">
        <f t="shared" ref="O122:O124" si="20">Q122</f>
        <v>129259.57</v>
      </c>
      <c r="P122" s="432"/>
      <c r="Q122" s="432">
        <v>129259.57</v>
      </c>
      <c r="R122" s="432"/>
      <c r="S122" s="48"/>
      <c r="T122" s="432">
        <v>129259.57</v>
      </c>
      <c r="U122" s="218" t="s">
        <v>978</v>
      </c>
      <c r="V122" s="432"/>
      <c r="W122" s="432">
        <f t="shared" si="19"/>
        <v>0</v>
      </c>
      <c r="X122" s="48"/>
      <c r="Y122" s="49" t="s">
        <v>738</v>
      </c>
    </row>
    <row r="123" spans="1:25" ht="48" customHeight="1" x14ac:dyDescent="0.25">
      <c r="A123" s="199" t="s">
        <v>15</v>
      </c>
      <c r="B123" s="199" t="s">
        <v>477</v>
      </c>
      <c r="C123" s="199" t="s">
        <v>63</v>
      </c>
      <c r="D123" s="199" t="s">
        <v>1095</v>
      </c>
      <c r="E123" s="47">
        <v>44686</v>
      </c>
      <c r="F123" s="199" t="s">
        <v>733</v>
      </c>
      <c r="G123" s="218" t="s">
        <v>309</v>
      </c>
      <c r="H123" s="199">
        <v>223</v>
      </c>
      <c r="I123" s="48" t="s">
        <v>305</v>
      </c>
      <c r="J123" s="199">
        <v>300</v>
      </c>
      <c r="K123" s="48" t="s">
        <v>1153</v>
      </c>
      <c r="L123" s="199" t="s">
        <v>307</v>
      </c>
      <c r="M123" s="199" t="s">
        <v>1092</v>
      </c>
      <c r="N123" s="218">
        <v>2021</v>
      </c>
      <c r="O123" s="432">
        <f t="shared" si="20"/>
        <v>6.18</v>
      </c>
      <c r="P123" s="432"/>
      <c r="Q123" s="432">
        <v>6.18</v>
      </c>
      <c r="R123" s="432"/>
      <c r="S123" s="48"/>
      <c r="T123" s="432">
        <v>6.18</v>
      </c>
      <c r="U123" s="218" t="s">
        <v>1785</v>
      </c>
      <c r="V123" s="432"/>
      <c r="W123" s="432">
        <f t="shared" si="19"/>
        <v>0</v>
      </c>
      <c r="X123" s="48"/>
      <c r="Y123" s="49" t="s">
        <v>738</v>
      </c>
    </row>
    <row r="124" spans="1:25" ht="36" customHeight="1" x14ac:dyDescent="0.25">
      <c r="A124" s="199" t="s">
        <v>15</v>
      </c>
      <c r="B124" s="199" t="s">
        <v>477</v>
      </c>
      <c r="C124" s="199" t="s">
        <v>63</v>
      </c>
      <c r="D124" s="199" t="s">
        <v>1372</v>
      </c>
      <c r="E124" s="47">
        <v>44727</v>
      </c>
      <c r="F124" s="199" t="s">
        <v>2585</v>
      </c>
      <c r="G124" s="218" t="s">
        <v>309</v>
      </c>
      <c r="H124" s="199">
        <v>223</v>
      </c>
      <c r="I124" s="48" t="s">
        <v>25</v>
      </c>
      <c r="J124" s="199">
        <v>300</v>
      </c>
      <c r="K124" s="48" t="s">
        <v>398</v>
      </c>
      <c r="L124" s="199" t="s">
        <v>1264</v>
      </c>
      <c r="M124" s="199" t="s">
        <v>1360</v>
      </c>
      <c r="N124" s="218">
        <v>2022</v>
      </c>
      <c r="O124" s="432">
        <f t="shared" si="20"/>
        <v>457939.51</v>
      </c>
      <c r="P124" s="432"/>
      <c r="Q124" s="432">
        <v>457939.51</v>
      </c>
      <c r="R124" s="432"/>
      <c r="S124" s="48"/>
      <c r="T124" s="432">
        <v>457939.51</v>
      </c>
      <c r="U124" s="218"/>
      <c r="V124" s="432"/>
      <c r="W124" s="432">
        <f t="shared" si="19"/>
        <v>0</v>
      </c>
      <c r="X124" s="48"/>
      <c r="Y124" s="49" t="s">
        <v>738</v>
      </c>
    </row>
    <row r="125" spans="1:25" ht="36" customHeight="1" x14ac:dyDescent="0.25">
      <c r="A125" s="351" t="s">
        <v>261</v>
      </c>
      <c r="B125" s="351" t="s">
        <v>897</v>
      </c>
      <c r="C125" s="351" t="s">
        <v>260</v>
      </c>
      <c r="D125" s="351" t="s">
        <v>877</v>
      </c>
      <c r="E125" s="54">
        <v>44895</v>
      </c>
      <c r="F125" s="351" t="s">
        <v>878</v>
      </c>
      <c r="G125" s="427" t="s">
        <v>122</v>
      </c>
      <c r="H125" s="351">
        <v>226</v>
      </c>
      <c r="I125" s="55" t="s">
        <v>265</v>
      </c>
      <c r="J125" s="351">
        <v>370</v>
      </c>
      <c r="K125" s="55" t="s">
        <v>879</v>
      </c>
      <c r="L125" s="351" t="s">
        <v>49</v>
      </c>
      <c r="M125" s="351" t="s">
        <v>880</v>
      </c>
      <c r="N125" s="375">
        <v>2022</v>
      </c>
      <c r="O125" s="106">
        <f>Q125</f>
        <v>124600</v>
      </c>
      <c r="P125" s="106"/>
      <c r="Q125" s="106">
        <v>124600</v>
      </c>
      <c r="R125" s="106"/>
      <c r="S125" s="55"/>
      <c r="T125" s="106"/>
      <c r="U125" s="375"/>
      <c r="V125" s="106">
        <f t="shared" ref="V125:V132" si="21">R125-T125</f>
        <v>0</v>
      </c>
      <c r="W125" s="106">
        <f t="shared" ref="W125:W132" si="22">O125-T125</f>
        <v>124600</v>
      </c>
      <c r="X125" s="55"/>
      <c r="Y125" s="351" t="s">
        <v>2822</v>
      </c>
    </row>
    <row r="126" spans="1:25" ht="48" customHeight="1" x14ac:dyDescent="0.25">
      <c r="A126" s="351" t="s">
        <v>191</v>
      </c>
      <c r="B126" s="351" t="s">
        <v>481</v>
      </c>
      <c r="C126" s="351" t="s">
        <v>1423</v>
      </c>
      <c r="D126" s="351" t="s">
        <v>908</v>
      </c>
      <c r="E126" s="54">
        <v>44799</v>
      </c>
      <c r="F126" s="351" t="s">
        <v>906</v>
      </c>
      <c r="G126" s="427" t="s">
        <v>122</v>
      </c>
      <c r="H126" s="351">
        <v>310</v>
      </c>
      <c r="I126" s="351" t="s">
        <v>909</v>
      </c>
      <c r="J126" s="351">
        <v>390</v>
      </c>
      <c r="K126" s="54" t="s">
        <v>256</v>
      </c>
      <c r="L126" s="351" t="s">
        <v>49</v>
      </c>
      <c r="M126" s="351" t="s">
        <v>907</v>
      </c>
      <c r="N126" s="351">
        <v>2022</v>
      </c>
      <c r="O126" s="106">
        <f>Q126</f>
        <v>615000</v>
      </c>
      <c r="P126" s="106"/>
      <c r="Q126" s="106">
        <v>615000</v>
      </c>
      <c r="R126" s="106">
        <f>РАЗМЕЩЕНИЯ!G45</f>
        <v>646600</v>
      </c>
      <c r="S126" s="55" t="s">
        <v>1187</v>
      </c>
      <c r="T126" s="106">
        <f>РАЗМЕЩЕНИЯ!L45</f>
        <v>615000</v>
      </c>
      <c r="U126" s="375" t="str">
        <f>РАЗМЕЩЕНИЯ!N45</f>
        <v>0172100010122000037/2022 от 06.06.2022</v>
      </c>
      <c r="V126" s="106">
        <f t="shared" si="21"/>
        <v>31600</v>
      </c>
      <c r="W126" s="106">
        <f>O126-T126</f>
        <v>0</v>
      </c>
      <c r="X126" s="55" t="s">
        <v>746</v>
      </c>
      <c r="Y126" s="351"/>
    </row>
    <row r="127" spans="1:25" ht="60" customHeight="1" x14ac:dyDescent="0.25">
      <c r="A127" s="351" t="s">
        <v>205</v>
      </c>
      <c r="B127" s="351" t="s">
        <v>493</v>
      </c>
      <c r="C127" s="351" t="s">
        <v>476</v>
      </c>
      <c r="D127" s="351" t="s">
        <v>912</v>
      </c>
      <c r="E127" s="54">
        <v>44827</v>
      </c>
      <c r="F127" s="351" t="s">
        <v>911</v>
      </c>
      <c r="G127" s="427" t="s">
        <v>122</v>
      </c>
      <c r="H127" s="351">
        <v>346</v>
      </c>
      <c r="I127" s="55" t="s">
        <v>206</v>
      </c>
      <c r="J127" s="351">
        <v>390</v>
      </c>
      <c r="K127" s="55" t="s">
        <v>1686</v>
      </c>
      <c r="L127" s="351" t="s">
        <v>49</v>
      </c>
      <c r="M127" s="351" t="s">
        <v>208</v>
      </c>
      <c r="N127" s="375">
        <v>2022</v>
      </c>
      <c r="O127" s="570">
        <f>Q127</f>
        <v>3974862.14</v>
      </c>
      <c r="P127" s="574"/>
      <c r="Q127" s="570">
        <v>3974862.14</v>
      </c>
      <c r="R127" s="106">
        <f>РАЗМЕЩЕНИЯ!G35</f>
        <v>3230857.24</v>
      </c>
      <c r="S127" s="55" t="s">
        <v>1033</v>
      </c>
      <c r="T127" s="106">
        <f>РАЗМЕЩЕНИЯ!L35</f>
        <v>1680045.32</v>
      </c>
      <c r="U127" s="375" t="str">
        <f>РАЗМЕЩЕНИЯ!N35</f>
        <v>0172100010122000027/2022 от 14.06.2022</v>
      </c>
      <c r="V127" s="106">
        <f>R127-T127</f>
        <v>1550811.9200000002</v>
      </c>
      <c r="W127" s="570">
        <f>O127-SUM(T127:T130)</f>
        <v>0</v>
      </c>
      <c r="X127" s="375" t="str">
        <f>РАЗМЕЩЕНИЯ!F35</f>
        <v>СМП, 126н</v>
      </c>
      <c r="Y127" s="351"/>
    </row>
    <row r="128" spans="1:25" ht="60" customHeight="1" x14ac:dyDescent="0.25">
      <c r="A128" s="351" t="s">
        <v>205</v>
      </c>
      <c r="B128" s="351" t="s">
        <v>493</v>
      </c>
      <c r="C128" s="351" t="s">
        <v>476</v>
      </c>
      <c r="D128" s="351" t="s">
        <v>912</v>
      </c>
      <c r="E128" s="54">
        <v>44827</v>
      </c>
      <c r="F128" s="351" t="s">
        <v>911</v>
      </c>
      <c r="G128" s="427" t="s">
        <v>122</v>
      </c>
      <c r="H128" s="351">
        <v>346</v>
      </c>
      <c r="I128" s="55" t="s">
        <v>206</v>
      </c>
      <c r="J128" s="351">
        <v>390</v>
      </c>
      <c r="K128" s="55" t="s">
        <v>1686</v>
      </c>
      <c r="L128" s="351" t="s">
        <v>49</v>
      </c>
      <c r="M128" s="351" t="s">
        <v>208</v>
      </c>
      <c r="N128" s="375">
        <v>2022</v>
      </c>
      <c r="O128" s="570"/>
      <c r="P128" s="574"/>
      <c r="Q128" s="570"/>
      <c r="R128" s="106">
        <f>РАЗМЕЩЕНИЯ!G50</f>
        <v>4256402.16</v>
      </c>
      <c r="S128" s="55" t="s">
        <v>1250</v>
      </c>
      <c r="T128" s="106">
        <f>РАЗМЕЩЕНИЯ!L50</f>
        <v>1745121.56</v>
      </c>
      <c r="U128" s="375" t="str">
        <f>РАЗМЕЩЕНИЯ!N50</f>
        <v>0172100010122000042/2022 от 14.06.2022</v>
      </c>
      <c r="V128" s="106">
        <f>R128-T128</f>
        <v>2511280.6</v>
      </c>
      <c r="W128" s="570"/>
      <c r="X128" s="375" t="str">
        <f>РАЗМЕЩЕНИЯ!F50</f>
        <v>СМП, 126н</v>
      </c>
      <c r="Y128" s="351"/>
    </row>
    <row r="129" spans="1:25" ht="60" customHeight="1" x14ac:dyDescent="0.25">
      <c r="A129" s="351" t="s">
        <v>205</v>
      </c>
      <c r="B129" s="351" t="s">
        <v>493</v>
      </c>
      <c r="C129" s="351" t="s">
        <v>476</v>
      </c>
      <c r="D129" s="351" t="s">
        <v>912</v>
      </c>
      <c r="E129" s="54">
        <v>44827</v>
      </c>
      <c r="F129" s="351" t="s">
        <v>911</v>
      </c>
      <c r="G129" s="427" t="s">
        <v>122</v>
      </c>
      <c r="H129" s="351">
        <v>346</v>
      </c>
      <c r="I129" s="55" t="s">
        <v>206</v>
      </c>
      <c r="J129" s="351">
        <v>390</v>
      </c>
      <c r="K129" s="55" t="s">
        <v>1686</v>
      </c>
      <c r="L129" s="351" t="s">
        <v>49</v>
      </c>
      <c r="M129" s="351" t="s">
        <v>208</v>
      </c>
      <c r="N129" s="375">
        <v>2022</v>
      </c>
      <c r="O129" s="570"/>
      <c r="P129" s="574"/>
      <c r="Q129" s="570"/>
      <c r="R129" s="106">
        <f>РАЗМЕЩЕНИЯ!G79</f>
        <v>423706.54</v>
      </c>
      <c r="S129" s="55" t="s">
        <v>1591</v>
      </c>
      <c r="T129" s="106">
        <f>РАЗМЕЩЕНИЯ!L79</f>
        <v>370743.03999999998</v>
      </c>
      <c r="U129" s="375" t="str">
        <f>РАЗМЕЩЕНИЯ!N79</f>
        <v>0172100010122000070/2022 от 10.08.2022</v>
      </c>
      <c r="V129" s="106">
        <f>R129-T129</f>
        <v>52963.5</v>
      </c>
      <c r="W129" s="570"/>
      <c r="X129" s="375" t="str">
        <f>РАЗМЕЩЕНИЯ!F79</f>
        <v>СМП, 126н,878 не применяется</v>
      </c>
      <c r="Y129" s="351"/>
    </row>
    <row r="130" spans="1:25" ht="60" customHeight="1" x14ac:dyDescent="0.25">
      <c r="A130" s="351" t="s">
        <v>205</v>
      </c>
      <c r="B130" s="351" t="s">
        <v>493</v>
      </c>
      <c r="C130" s="351" t="s">
        <v>476</v>
      </c>
      <c r="D130" s="351" t="s">
        <v>912</v>
      </c>
      <c r="E130" s="54">
        <v>44827</v>
      </c>
      <c r="F130" s="351" t="s">
        <v>911</v>
      </c>
      <c r="G130" s="427" t="s">
        <v>122</v>
      </c>
      <c r="H130" s="351">
        <v>346</v>
      </c>
      <c r="I130" s="55" t="s">
        <v>206</v>
      </c>
      <c r="J130" s="351">
        <v>390</v>
      </c>
      <c r="K130" s="55" t="s">
        <v>1686</v>
      </c>
      <c r="L130" s="351" t="s">
        <v>49</v>
      </c>
      <c r="M130" s="351" t="s">
        <v>208</v>
      </c>
      <c r="N130" s="375">
        <v>2022</v>
      </c>
      <c r="O130" s="570"/>
      <c r="P130" s="574"/>
      <c r="Q130" s="570"/>
      <c r="R130" s="106">
        <f>РАЗМЕЩЕНИЯ!G85</f>
        <v>219056.73</v>
      </c>
      <c r="S130" s="55" t="s">
        <v>1725</v>
      </c>
      <c r="T130" s="106">
        <f>РАЗМЕЩЕНИЯ!L85</f>
        <v>178952.22</v>
      </c>
      <c r="U130" s="375" t="str">
        <f>РАЗМЕЩЕНИЯ!N85</f>
        <v>0172100010122000076/2022 от 22.08.22</v>
      </c>
      <c r="V130" s="106">
        <f>R130-T130</f>
        <v>40104.510000000009</v>
      </c>
      <c r="W130" s="570"/>
      <c r="X130" s="375" t="s">
        <v>1508</v>
      </c>
      <c r="Y130" s="351"/>
    </row>
    <row r="131" spans="1:25" ht="72" customHeight="1" x14ac:dyDescent="0.25">
      <c r="A131" s="351" t="s">
        <v>205</v>
      </c>
      <c r="B131" s="351" t="s">
        <v>493</v>
      </c>
      <c r="C131" s="351" t="s">
        <v>476</v>
      </c>
      <c r="D131" s="351" t="s">
        <v>914</v>
      </c>
      <c r="E131" s="54">
        <v>44697</v>
      </c>
      <c r="F131" s="351" t="s">
        <v>913</v>
      </c>
      <c r="G131" s="427" t="s">
        <v>122</v>
      </c>
      <c r="H131" s="351">
        <v>225</v>
      </c>
      <c r="I131" s="55" t="s">
        <v>209</v>
      </c>
      <c r="J131" s="351">
        <v>300</v>
      </c>
      <c r="K131" s="55" t="s">
        <v>1688</v>
      </c>
      <c r="L131" s="351" t="s">
        <v>910</v>
      </c>
      <c r="M131" s="351" t="s">
        <v>211</v>
      </c>
      <c r="N131" s="375">
        <v>2022</v>
      </c>
      <c r="O131" s="106">
        <f>Q131</f>
        <v>1634200</v>
      </c>
      <c r="P131" s="106"/>
      <c r="Q131" s="106">
        <v>1634200</v>
      </c>
      <c r="R131" s="106">
        <f>РАЗМЕЩЕНИЯ!G38</f>
        <v>1634200</v>
      </c>
      <c r="S131" s="55" t="s">
        <v>1530</v>
      </c>
      <c r="T131" s="106">
        <f>РАЗМЕЩЕНИЯ!L38</f>
        <v>1634200</v>
      </c>
      <c r="U131" s="375" t="str">
        <f>РАЗМЕЩЕНИЯ!N38</f>
        <v>0172100010122000030/2022 от 07.06.2022</v>
      </c>
      <c r="V131" s="106">
        <f t="shared" si="21"/>
        <v>0</v>
      </c>
      <c r="W131" s="106">
        <f t="shared" si="22"/>
        <v>0</v>
      </c>
      <c r="X131" s="375" t="str">
        <f>РАЗМЕЩЕНИЯ!F38</f>
        <v>-</v>
      </c>
      <c r="Y131" s="351"/>
    </row>
    <row r="132" spans="1:25" ht="36" customHeight="1" x14ac:dyDescent="0.25">
      <c r="A132" s="351" t="s">
        <v>160</v>
      </c>
      <c r="B132" s="351" t="s">
        <v>480</v>
      </c>
      <c r="C132" s="351" t="s">
        <v>159</v>
      </c>
      <c r="D132" s="351" t="s">
        <v>920</v>
      </c>
      <c r="E132" s="54">
        <v>44659</v>
      </c>
      <c r="F132" s="351" t="s">
        <v>919</v>
      </c>
      <c r="G132" s="427" t="s">
        <v>122</v>
      </c>
      <c r="H132" s="351">
        <v>221</v>
      </c>
      <c r="I132" s="375" t="s">
        <v>26</v>
      </c>
      <c r="J132" s="375">
        <v>300</v>
      </c>
      <c r="K132" s="55" t="s">
        <v>922</v>
      </c>
      <c r="L132" s="351" t="s">
        <v>332</v>
      </c>
      <c r="M132" s="351" t="s">
        <v>921</v>
      </c>
      <c r="N132" s="375">
        <v>2022</v>
      </c>
      <c r="O132" s="106">
        <f t="shared" ref="O132:O137" si="23">Q132</f>
        <v>900000</v>
      </c>
      <c r="P132" s="106"/>
      <c r="Q132" s="106">
        <v>900000</v>
      </c>
      <c r="R132" s="106">
        <f>Ед.пост.!D42</f>
        <v>900000</v>
      </c>
      <c r="S132" s="55"/>
      <c r="T132" s="106">
        <f>Ед.пост.!D42</f>
        <v>900000</v>
      </c>
      <c r="U132" s="375" t="str">
        <f>Ед.пост.!K42</f>
        <v>№ 78290400 от14.06.2022</v>
      </c>
      <c r="V132" s="106">
        <f t="shared" si="21"/>
        <v>0</v>
      </c>
      <c r="W132" s="106">
        <f t="shared" si="22"/>
        <v>0</v>
      </c>
      <c r="X132" s="55"/>
      <c r="Y132" s="106"/>
    </row>
    <row r="133" spans="1:25" s="379" customFormat="1" ht="48" customHeight="1" x14ac:dyDescent="0.25">
      <c r="A133" s="351" t="s">
        <v>276</v>
      </c>
      <c r="B133" s="351" t="s">
        <v>486</v>
      </c>
      <c r="C133" s="351" t="s">
        <v>277</v>
      </c>
      <c r="D133" s="351" t="s">
        <v>1041</v>
      </c>
      <c r="E133" s="54">
        <v>44782</v>
      </c>
      <c r="F133" s="351" t="s">
        <v>1040</v>
      </c>
      <c r="G133" s="427" t="s">
        <v>122</v>
      </c>
      <c r="H133" s="351">
        <v>341</v>
      </c>
      <c r="I133" s="55" t="s">
        <v>1043</v>
      </c>
      <c r="J133" s="351">
        <v>390</v>
      </c>
      <c r="K133" s="55" t="s">
        <v>256</v>
      </c>
      <c r="L133" s="351" t="s">
        <v>49</v>
      </c>
      <c r="M133" s="351" t="s">
        <v>1042</v>
      </c>
      <c r="N133" s="375">
        <v>2022</v>
      </c>
      <c r="O133" s="106">
        <f t="shared" si="23"/>
        <v>18500</v>
      </c>
      <c r="P133" s="106"/>
      <c r="Q133" s="106">
        <v>18500</v>
      </c>
      <c r="R133" s="106">
        <f>РАЗМЕЩЕНИЯ!G63</f>
        <v>25000</v>
      </c>
      <c r="S133" s="55" t="s">
        <v>1403</v>
      </c>
      <c r="T133" s="106">
        <f>РАЗМЕЩЕНИЯ!L63</f>
        <v>18500</v>
      </c>
      <c r="U133" s="375" t="str">
        <f>РАЗМЕЩЕНИЯ!N63</f>
        <v>0172100010122000055/2022 от 08.07.2022</v>
      </c>
      <c r="V133" s="106">
        <f>R133-T133</f>
        <v>6500</v>
      </c>
      <c r="W133" s="106">
        <f t="shared" ref="W133:W138" si="24">O133-T133</f>
        <v>0</v>
      </c>
      <c r="X133" s="55" t="s">
        <v>1404</v>
      </c>
      <c r="Y133" s="351"/>
    </row>
    <row r="134" spans="1:25" s="379" customFormat="1" ht="48" customHeight="1" x14ac:dyDescent="0.25">
      <c r="A134" s="351" t="s">
        <v>276</v>
      </c>
      <c r="B134" s="351" t="s">
        <v>486</v>
      </c>
      <c r="C134" s="351" t="s">
        <v>277</v>
      </c>
      <c r="D134" s="351" t="s">
        <v>1422</v>
      </c>
      <c r="E134" s="54">
        <v>44736</v>
      </c>
      <c r="F134" s="351" t="s">
        <v>550</v>
      </c>
      <c r="G134" s="427" t="s">
        <v>122</v>
      </c>
      <c r="H134" s="351">
        <v>341</v>
      </c>
      <c r="I134" s="55" t="s">
        <v>1051</v>
      </c>
      <c r="J134" s="351">
        <v>390</v>
      </c>
      <c r="K134" s="55" t="s">
        <v>256</v>
      </c>
      <c r="L134" s="351" t="s">
        <v>333</v>
      </c>
      <c r="M134" s="351" t="s">
        <v>1059</v>
      </c>
      <c r="N134" s="375">
        <v>2022</v>
      </c>
      <c r="O134" s="106">
        <f t="shared" si="23"/>
        <v>19653</v>
      </c>
      <c r="P134" s="106"/>
      <c r="Q134" s="106">
        <v>19653</v>
      </c>
      <c r="R134" s="106">
        <f>'ЕП п.4 и п.12'!E19</f>
        <v>19653</v>
      </c>
      <c r="S134" s="55" t="str">
        <f>'ЕП п.4 и п.12'!F19</f>
        <v>100205064122100012</v>
      </c>
      <c r="T134" s="106">
        <f>'ЕП п.4 и п.12'!G19</f>
        <v>19653</v>
      </c>
      <c r="U134" s="375" t="str">
        <f>'ЕП п.4 и п.12'!H19</f>
        <v>10/2022-м от 29.06.2022</v>
      </c>
      <c r="V134" s="106">
        <f>R134-T134</f>
        <v>0</v>
      </c>
      <c r="W134" s="106">
        <f t="shared" si="24"/>
        <v>0</v>
      </c>
      <c r="X134" s="55"/>
      <c r="Y134" s="351" t="s">
        <v>671</v>
      </c>
    </row>
    <row r="135" spans="1:25" s="379" customFormat="1" ht="36" customHeight="1" x14ac:dyDescent="0.25">
      <c r="A135" s="351" t="s">
        <v>276</v>
      </c>
      <c r="B135" s="351" t="s">
        <v>486</v>
      </c>
      <c r="C135" s="351" t="s">
        <v>277</v>
      </c>
      <c r="D135" s="351" t="s">
        <v>1056</v>
      </c>
      <c r="E135" s="54">
        <v>44782</v>
      </c>
      <c r="F135" s="351" t="s">
        <v>1053</v>
      </c>
      <c r="G135" s="427" t="s">
        <v>122</v>
      </c>
      <c r="H135" s="351">
        <v>310</v>
      </c>
      <c r="I135" s="55" t="s">
        <v>1052</v>
      </c>
      <c r="J135" s="351">
        <v>390</v>
      </c>
      <c r="K135" s="55" t="s">
        <v>1060</v>
      </c>
      <c r="L135" s="351" t="s">
        <v>49</v>
      </c>
      <c r="M135" s="351" t="s">
        <v>1343</v>
      </c>
      <c r="N135" s="375">
        <v>2022</v>
      </c>
      <c r="O135" s="106">
        <f t="shared" si="23"/>
        <v>29400</v>
      </c>
      <c r="P135" s="106"/>
      <c r="Q135" s="106">
        <v>29400</v>
      </c>
      <c r="R135" s="106">
        <f>РАЗМЕЩЕНИЯ!G58</f>
        <v>40000</v>
      </c>
      <c r="S135" s="55" t="s">
        <v>1430</v>
      </c>
      <c r="T135" s="106">
        <f>РАЗМЕЩЕНИЯ!L65</f>
        <v>29400</v>
      </c>
      <c r="U135" s="375" t="str">
        <f>РАЗМЕЩЕНИЯ!N65</f>
        <v>0172100010122000057/2022 от 12.07.2022</v>
      </c>
      <c r="V135" s="106">
        <f>R135-T135</f>
        <v>10600</v>
      </c>
      <c r="W135" s="106">
        <f t="shared" si="24"/>
        <v>0</v>
      </c>
      <c r="X135" s="211" t="str">
        <f>РАЗМЕЩЕНИЯ!F65</f>
        <v>СМП</v>
      </c>
      <c r="Y135" s="351"/>
    </row>
    <row r="136" spans="1:25" s="379" customFormat="1" ht="48" customHeight="1" x14ac:dyDescent="0.25">
      <c r="A136" s="351" t="s">
        <v>276</v>
      </c>
      <c r="B136" s="351" t="s">
        <v>486</v>
      </c>
      <c r="C136" s="351" t="s">
        <v>277</v>
      </c>
      <c r="D136" s="351" t="s">
        <v>1057</v>
      </c>
      <c r="E136" s="54">
        <v>44832</v>
      </c>
      <c r="F136" s="351" t="s">
        <v>1054</v>
      </c>
      <c r="G136" s="427" t="s">
        <v>122</v>
      </c>
      <c r="H136" s="351">
        <v>341</v>
      </c>
      <c r="I136" s="55" t="s">
        <v>289</v>
      </c>
      <c r="J136" s="351">
        <v>390</v>
      </c>
      <c r="K136" s="55" t="s">
        <v>256</v>
      </c>
      <c r="L136" s="351" t="s">
        <v>49</v>
      </c>
      <c r="M136" s="351" t="s">
        <v>1344</v>
      </c>
      <c r="N136" s="375">
        <v>2022</v>
      </c>
      <c r="O136" s="106">
        <f t="shared" si="23"/>
        <v>27347</v>
      </c>
      <c r="P136" s="106"/>
      <c r="Q136" s="106">
        <v>27347</v>
      </c>
      <c r="R136" s="106">
        <v>28000</v>
      </c>
      <c r="S136" s="55" t="s">
        <v>1242</v>
      </c>
      <c r="T136" s="106">
        <f>РАЗМЕЩЕНИЯ!L49</f>
        <v>27347</v>
      </c>
      <c r="U136" s="375" t="str">
        <f>РАЗМЕЩЕНИЯ!N49</f>
        <v>0172100010122000041/2022 от 10.06.2022</v>
      </c>
      <c r="V136" s="106">
        <f>R136-T136</f>
        <v>653</v>
      </c>
      <c r="W136" s="106">
        <f t="shared" si="24"/>
        <v>0</v>
      </c>
      <c r="X136" s="55"/>
      <c r="Y136" s="351"/>
    </row>
    <row r="137" spans="1:25" s="379" customFormat="1" ht="48" customHeight="1" x14ac:dyDescent="0.25">
      <c r="A137" s="351" t="s">
        <v>276</v>
      </c>
      <c r="B137" s="351" t="s">
        <v>486</v>
      </c>
      <c r="C137" s="351" t="s">
        <v>277</v>
      </c>
      <c r="D137" s="351" t="s">
        <v>1058</v>
      </c>
      <c r="E137" s="54">
        <v>44832</v>
      </c>
      <c r="F137" s="351" t="s">
        <v>1055</v>
      </c>
      <c r="G137" s="427" t="s">
        <v>122</v>
      </c>
      <c r="H137" s="351">
        <v>310</v>
      </c>
      <c r="I137" s="55" t="s">
        <v>289</v>
      </c>
      <c r="J137" s="351">
        <v>390</v>
      </c>
      <c r="K137" s="55" t="s">
        <v>256</v>
      </c>
      <c r="L137" s="351" t="s">
        <v>49</v>
      </c>
      <c r="M137" s="351" t="s">
        <v>1061</v>
      </c>
      <c r="N137" s="375">
        <v>2022</v>
      </c>
      <c r="O137" s="106">
        <f t="shared" si="23"/>
        <v>69795</v>
      </c>
      <c r="P137" s="106"/>
      <c r="Q137" s="106">
        <v>69795</v>
      </c>
      <c r="R137" s="106">
        <f>РАЗМЕЩЕНИЯ!G102</f>
        <v>84600</v>
      </c>
      <c r="S137" s="55" t="s">
        <v>2357</v>
      </c>
      <c r="T137" s="106">
        <f>РАЗМЕЩЕНИЯ!L102</f>
        <v>69795</v>
      </c>
      <c r="U137" s="375" t="str">
        <f>РАЗМЕЩЕНИЯ!N102</f>
        <v>0172100010122000093/2022 от 20.09.2022</v>
      </c>
      <c r="V137" s="106">
        <f>R137-T137</f>
        <v>14805</v>
      </c>
      <c r="W137" s="106">
        <f t="shared" si="24"/>
        <v>0</v>
      </c>
      <c r="X137" s="279" t="s">
        <v>1902</v>
      </c>
      <c r="Y137" s="351"/>
    </row>
    <row r="138" spans="1:25" ht="48.75" customHeight="1" x14ac:dyDescent="0.25">
      <c r="A138" s="210" t="s">
        <v>15</v>
      </c>
      <c r="B138" s="210" t="s">
        <v>477</v>
      </c>
      <c r="C138" s="210" t="s">
        <v>63</v>
      </c>
      <c r="D138" s="210" t="s">
        <v>1062</v>
      </c>
      <c r="E138" s="50">
        <v>44713</v>
      </c>
      <c r="F138" s="210" t="s">
        <v>1063</v>
      </c>
      <c r="G138" s="219" t="s">
        <v>308</v>
      </c>
      <c r="H138" s="210">
        <v>223</v>
      </c>
      <c r="I138" s="51" t="s">
        <v>310</v>
      </c>
      <c r="J138" s="210">
        <v>300</v>
      </c>
      <c r="K138" s="51" t="s">
        <v>1064</v>
      </c>
      <c r="L138" s="210" t="s">
        <v>311</v>
      </c>
      <c r="M138" s="210" t="s">
        <v>312</v>
      </c>
      <c r="N138" s="219">
        <v>2022</v>
      </c>
      <c r="O138" s="433">
        <f>Q138+'ПГ 2023-2024'!N86</f>
        <v>22772600</v>
      </c>
      <c r="P138" s="433"/>
      <c r="Q138" s="433">
        <v>0</v>
      </c>
      <c r="R138" s="433"/>
      <c r="S138" s="51"/>
      <c r="T138" s="433"/>
      <c r="U138" s="219" t="s">
        <v>978</v>
      </c>
      <c r="V138" s="433"/>
      <c r="W138" s="442">
        <f t="shared" si="24"/>
        <v>22772600</v>
      </c>
      <c r="X138" s="51"/>
      <c r="Y138" s="210"/>
    </row>
    <row r="139" spans="1:25" ht="34.5" customHeight="1" x14ac:dyDescent="0.25">
      <c r="A139" s="210" t="s">
        <v>15</v>
      </c>
      <c r="B139" s="210" t="s">
        <v>477</v>
      </c>
      <c r="C139" s="210" t="s">
        <v>63</v>
      </c>
      <c r="D139" s="210" t="s">
        <v>736</v>
      </c>
      <c r="E139" s="50">
        <v>44686</v>
      </c>
      <c r="F139" s="210" t="s">
        <v>2585</v>
      </c>
      <c r="G139" s="219" t="s">
        <v>308</v>
      </c>
      <c r="H139" s="210">
        <v>223</v>
      </c>
      <c r="I139" s="51" t="s">
        <v>310</v>
      </c>
      <c r="J139" s="210">
        <v>390</v>
      </c>
      <c r="K139" s="51" t="s">
        <v>302</v>
      </c>
      <c r="L139" s="210" t="s">
        <v>1264</v>
      </c>
      <c r="M139" s="210" t="s">
        <v>677</v>
      </c>
      <c r="N139" s="219">
        <v>2022</v>
      </c>
      <c r="O139" s="433">
        <f>Q139</f>
        <v>1801149.06</v>
      </c>
      <c r="P139" s="433"/>
      <c r="Q139" s="433">
        <v>1801149.06</v>
      </c>
      <c r="R139" s="433"/>
      <c r="S139" s="51"/>
      <c r="T139" s="433">
        <v>1801149.06</v>
      </c>
      <c r="U139" s="219"/>
      <c r="V139" s="433"/>
      <c r="W139" s="433">
        <f t="shared" ref="W139:W145" si="25">O139-T139</f>
        <v>0</v>
      </c>
      <c r="X139" s="51"/>
      <c r="Y139" s="210" t="s">
        <v>737</v>
      </c>
    </row>
    <row r="140" spans="1:25" s="379" customFormat="1" ht="36" customHeight="1" x14ac:dyDescent="0.25">
      <c r="A140" s="351" t="s">
        <v>15</v>
      </c>
      <c r="B140" s="351" t="s">
        <v>477</v>
      </c>
      <c r="C140" s="351" t="s">
        <v>63</v>
      </c>
      <c r="D140" s="351" t="s">
        <v>900</v>
      </c>
      <c r="E140" s="54">
        <v>44645</v>
      </c>
      <c r="F140" s="351" t="s">
        <v>2585</v>
      </c>
      <c r="G140" s="427" t="s">
        <v>122</v>
      </c>
      <c r="H140" s="351">
        <v>226</v>
      </c>
      <c r="I140" s="55" t="s">
        <v>678</v>
      </c>
      <c r="J140" s="351">
        <v>390</v>
      </c>
      <c r="K140" s="55" t="s">
        <v>302</v>
      </c>
      <c r="L140" s="351" t="s">
        <v>1264</v>
      </c>
      <c r="M140" s="351" t="s">
        <v>677</v>
      </c>
      <c r="N140" s="375">
        <v>2022</v>
      </c>
      <c r="O140" s="106">
        <f>Q140</f>
        <v>682754.02</v>
      </c>
      <c r="P140" s="106"/>
      <c r="Q140" s="106">
        <v>682754.02</v>
      </c>
      <c r="R140" s="106"/>
      <c r="S140" s="55"/>
      <c r="T140" s="106">
        <v>682754.02</v>
      </c>
      <c r="U140" s="375"/>
      <c r="V140" s="106"/>
      <c r="W140" s="106">
        <f t="shared" si="25"/>
        <v>0</v>
      </c>
      <c r="X140" s="55"/>
      <c r="Y140" s="260" t="s">
        <v>901</v>
      </c>
    </row>
    <row r="141" spans="1:25" ht="44.25" customHeight="1" x14ac:dyDescent="0.25">
      <c r="A141" s="208" t="s">
        <v>660</v>
      </c>
      <c r="B141" s="208" t="s">
        <v>674</v>
      </c>
      <c r="C141" s="208" t="s">
        <v>661</v>
      </c>
      <c r="D141" s="208" t="s">
        <v>654</v>
      </c>
      <c r="E141" s="135">
        <v>44782</v>
      </c>
      <c r="F141" s="208" t="s">
        <v>1768</v>
      </c>
      <c r="G141" s="222" t="s">
        <v>651</v>
      </c>
      <c r="H141" s="208">
        <v>226</v>
      </c>
      <c r="I141" s="124" t="s">
        <v>1265</v>
      </c>
      <c r="J141" s="208">
        <v>300</v>
      </c>
      <c r="K141" s="124" t="s">
        <v>1267</v>
      </c>
      <c r="L141" s="208" t="s">
        <v>1266</v>
      </c>
      <c r="M141" s="208" t="s">
        <v>649</v>
      </c>
      <c r="N141" s="222">
        <v>2022</v>
      </c>
      <c r="O141" s="436">
        <f>Q141</f>
        <v>25000</v>
      </c>
      <c r="P141" s="436"/>
      <c r="Q141" s="436">
        <v>25000</v>
      </c>
      <c r="R141" s="436"/>
      <c r="S141" s="124"/>
      <c r="T141" s="436">
        <v>25000</v>
      </c>
      <c r="U141" s="222"/>
      <c r="V141" s="436"/>
      <c r="W141" s="436">
        <f t="shared" si="25"/>
        <v>0</v>
      </c>
      <c r="X141" s="124"/>
      <c r="Y141" s="208" t="s">
        <v>1016</v>
      </c>
    </row>
    <row r="142" spans="1:25" ht="44.25" customHeight="1" x14ac:dyDescent="0.25">
      <c r="A142" s="209" t="s">
        <v>660</v>
      </c>
      <c r="B142" s="209" t="s">
        <v>674</v>
      </c>
      <c r="C142" s="209" t="s">
        <v>661</v>
      </c>
      <c r="D142" s="209" t="s">
        <v>657</v>
      </c>
      <c r="E142" s="136">
        <v>44782</v>
      </c>
      <c r="F142" s="209" t="s">
        <v>1768</v>
      </c>
      <c r="G142" s="223" t="s">
        <v>652</v>
      </c>
      <c r="H142" s="209">
        <v>226</v>
      </c>
      <c r="I142" s="123" t="s">
        <v>648</v>
      </c>
      <c r="J142" s="209">
        <v>300</v>
      </c>
      <c r="K142" s="123" t="s">
        <v>1267</v>
      </c>
      <c r="L142" s="209" t="s">
        <v>1266</v>
      </c>
      <c r="M142" s="209" t="s">
        <v>649</v>
      </c>
      <c r="N142" s="223">
        <v>2022</v>
      </c>
      <c r="O142" s="437">
        <f t="shared" ref="O142:O144" si="26">Q142</f>
        <v>600000</v>
      </c>
      <c r="P142" s="437"/>
      <c r="Q142" s="437">
        <v>600000</v>
      </c>
      <c r="R142" s="437"/>
      <c r="S142" s="123"/>
      <c r="T142" s="437">
        <v>600000</v>
      </c>
      <c r="U142" s="223"/>
      <c r="V142" s="437"/>
      <c r="W142" s="437">
        <f t="shared" si="25"/>
        <v>0</v>
      </c>
      <c r="X142" s="123"/>
      <c r="Y142" s="209" t="s">
        <v>1016</v>
      </c>
    </row>
    <row r="143" spans="1:25" ht="42" customHeight="1" x14ac:dyDescent="0.25">
      <c r="A143" s="351" t="s">
        <v>205</v>
      </c>
      <c r="B143" s="351" t="s">
        <v>490</v>
      </c>
      <c r="C143" s="351" t="s">
        <v>476</v>
      </c>
      <c r="D143" s="351" t="s">
        <v>1070</v>
      </c>
      <c r="E143" s="54">
        <v>44816</v>
      </c>
      <c r="F143" s="351" t="s">
        <v>1067</v>
      </c>
      <c r="G143" s="427" t="s">
        <v>122</v>
      </c>
      <c r="H143" s="351">
        <v>222</v>
      </c>
      <c r="I143" s="55" t="s">
        <v>1069</v>
      </c>
      <c r="J143" s="351">
        <v>300</v>
      </c>
      <c r="K143" s="55" t="s">
        <v>1071</v>
      </c>
      <c r="L143" s="351" t="s">
        <v>49</v>
      </c>
      <c r="M143" s="351" t="s">
        <v>1068</v>
      </c>
      <c r="N143" s="375">
        <v>2022</v>
      </c>
      <c r="O143" s="106">
        <f t="shared" si="26"/>
        <v>230550</v>
      </c>
      <c r="P143" s="106"/>
      <c r="Q143" s="106">
        <v>230550</v>
      </c>
      <c r="R143" s="106">
        <f>РАЗМЕЩЕНИЯ!G75</f>
        <v>290000</v>
      </c>
      <c r="S143" s="55" t="s">
        <v>1529</v>
      </c>
      <c r="T143" s="106">
        <f>РАЗМЕЩЕНИЯ!L75</f>
        <v>230550</v>
      </c>
      <c r="U143" s="375" t="str">
        <f>РАЗМЕЩЕНИЯ!N75</f>
        <v>0172100010122000066/2022 от 01.08.2022</v>
      </c>
      <c r="V143" s="106">
        <f>R143-T143</f>
        <v>59450</v>
      </c>
      <c r="W143" s="106">
        <f t="shared" si="25"/>
        <v>0</v>
      </c>
      <c r="X143" s="375" t="s">
        <v>70</v>
      </c>
      <c r="Y143" s="351"/>
    </row>
    <row r="144" spans="1:25" ht="48" customHeight="1" x14ac:dyDescent="0.25">
      <c r="A144" s="351" t="s">
        <v>161</v>
      </c>
      <c r="B144" s="351" t="s">
        <v>479</v>
      </c>
      <c r="C144" s="351" t="s">
        <v>162</v>
      </c>
      <c r="D144" s="351" t="s">
        <v>1074</v>
      </c>
      <c r="E144" s="54">
        <v>44686</v>
      </c>
      <c r="F144" s="351" t="s">
        <v>1072</v>
      </c>
      <c r="G144" s="427" t="s">
        <v>1073</v>
      </c>
      <c r="H144" s="351">
        <v>226</v>
      </c>
      <c r="I144" s="55" t="s">
        <v>190</v>
      </c>
      <c r="J144" s="351">
        <v>300</v>
      </c>
      <c r="K144" s="55" t="s">
        <v>1075</v>
      </c>
      <c r="L144" s="351" t="s">
        <v>49</v>
      </c>
      <c r="M144" s="351" t="s">
        <v>199</v>
      </c>
      <c r="N144" s="375">
        <v>2022</v>
      </c>
      <c r="O144" s="106">
        <f t="shared" si="26"/>
        <v>97500</v>
      </c>
      <c r="P144" s="106"/>
      <c r="Q144" s="106">
        <v>97500</v>
      </c>
      <c r="R144" s="106">
        <f>РАЗМЕЩЕНИЯ!G62</f>
        <v>97500</v>
      </c>
      <c r="S144" s="55" t="s">
        <v>1375</v>
      </c>
      <c r="T144" s="106">
        <f>РАЗМЕЩЕНИЯ!L62</f>
        <v>97500</v>
      </c>
      <c r="U144" s="375" t="str">
        <f>РАЗМЕЩЕНИЯ!N62</f>
        <v>0172100010122000054/2022 от 01.07.2022</v>
      </c>
      <c r="V144" s="106">
        <f>R144-T144</f>
        <v>0</v>
      </c>
      <c r="W144" s="106">
        <f t="shared" si="25"/>
        <v>0</v>
      </c>
      <c r="X144" s="55" t="s">
        <v>50</v>
      </c>
      <c r="Y144" s="351"/>
    </row>
    <row r="145" spans="1:25" ht="48" customHeight="1" x14ac:dyDescent="0.25">
      <c r="A145" s="351" t="s">
        <v>205</v>
      </c>
      <c r="B145" s="351" t="s">
        <v>493</v>
      </c>
      <c r="C145" s="351" t="s">
        <v>476</v>
      </c>
      <c r="D145" s="351" t="s">
        <v>1113</v>
      </c>
      <c r="E145" s="54">
        <v>44771</v>
      </c>
      <c r="F145" s="351" t="s">
        <v>1180</v>
      </c>
      <c r="G145" s="427" t="s">
        <v>122</v>
      </c>
      <c r="H145" s="351">
        <v>346</v>
      </c>
      <c r="I145" s="55" t="s">
        <v>1110</v>
      </c>
      <c r="J145" s="351">
        <v>390</v>
      </c>
      <c r="K145" s="55" t="s">
        <v>256</v>
      </c>
      <c r="L145" s="351" t="s">
        <v>49</v>
      </c>
      <c r="M145" s="351" t="s">
        <v>1108</v>
      </c>
      <c r="N145" s="375">
        <v>2022</v>
      </c>
      <c r="O145" s="106">
        <f>Q145</f>
        <v>1499691.65</v>
      </c>
      <c r="P145" s="430"/>
      <c r="Q145" s="106">
        <v>1499691.65</v>
      </c>
      <c r="R145" s="106">
        <f>РАЗМЕЩЕНИЯ!G56</f>
        <v>1499691.65</v>
      </c>
      <c r="S145" s="55" t="s">
        <v>1282</v>
      </c>
      <c r="T145" s="106">
        <f>РАЗМЕЩЕНИЯ!L56</f>
        <v>1499691.65</v>
      </c>
      <c r="U145" s="375" t="str">
        <f>РАЗМЕЩЕНИЯ!N56</f>
        <v>0172100010122000048/2022 от 14.06.2022</v>
      </c>
      <c r="V145" s="106"/>
      <c r="W145" s="106">
        <f t="shared" si="25"/>
        <v>0</v>
      </c>
      <c r="X145" s="375"/>
      <c r="Y145" s="351"/>
    </row>
    <row r="146" spans="1:25" ht="48" customHeight="1" x14ac:dyDescent="0.25">
      <c r="A146" s="351" t="s">
        <v>205</v>
      </c>
      <c r="B146" s="351" t="s">
        <v>493</v>
      </c>
      <c r="C146" s="351" t="s">
        <v>476</v>
      </c>
      <c r="D146" s="351" t="s">
        <v>1114</v>
      </c>
      <c r="E146" s="54">
        <v>44771</v>
      </c>
      <c r="F146" s="351" t="s">
        <v>1181</v>
      </c>
      <c r="G146" s="427" t="s">
        <v>122</v>
      </c>
      <c r="H146" s="351">
        <v>346</v>
      </c>
      <c r="I146" s="55" t="s">
        <v>1111</v>
      </c>
      <c r="J146" s="351">
        <v>390</v>
      </c>
      <c r="K146" s="55" t="s">
        <v>256</v>
      </c>
      <c r="L146" s="351" t="s">
        <v>49</v>
      </c>
      <c r="M146" s="351" t="s">
        <v>1025</v>
      </c>
      <c r="N146" s="375">
        <v>2022</v>
      </c>
      <c r="O146" s="570">
        <f>Q146</f>
        <v>383058.97</v>
      </c>
      <c r="P146" s="574"/>
      <c r="Q146" s="570">
        <v>383058.97</v>
      </c>
      <c r="R146" s="106">
        <f>РАЗМЕЩЕНИЯ!G54</f>
        <v>287158.93</v>
      </c>
      <c r="S146" s="55" t="s">
        <v>1263</v>
      </c>
      <c r="T146" s="106">
        <f>РАЗМЕЩЕНИЯ!L54</f>
        <v>286927.96999999997</v>
      </c>
      <c r="U146" s="375" t="str">
        <f>РАЗМЕЩЕНИЯ!N54</f>
        <v>0172100010122000046/2022 от 14.06.2022</v>
      </c>
      <c r="V146" s="106">
        <f>'ПГ 2022'!R146-'ПГ 2022'!T146</f>
        <v>230.96000000002095</v>
      </c>
      <c r="W146" s="570">
        <f>O146-(T147+T146)</f>
        <v>0</v>
      </c>
      <c r="X146" s="375" t="s">
        <v>1224</v>
      </c>
      <c r="Y146" s="351"/>
    </row>
    <row r="147" spans="1:25" ht="48" customHeight="1" x14ac:dyDescent="0.25">
      <c r="A147" s="351" t="s">
        <v>205</v>
      </c>
      <c r="B147" s="351" t="s">
        <v>493</v>
      </c>
      <c r="C147" s="351" t="s">
        <v>476</v>
      </c>
      <c r="D147" s="351" t="s">
        <v>1114</v>
      </c>
      <c r="E147" s="54">
        <v>44771</v>
      </c>
      <c r="F147" s="351" t="s">
        <v>1181</v>
      </c>
      <c r="G147" s="427" t="s">
        <v>122</v>
      </c>
      <c r="H147" s="351">
        <v>346</v>
      </c>
      <c r="I147" s="55" t="s">
        <v>1111</v>
      </c>
      <c r="J147" s="351">
        <v>390</v>
      </c>
      <c r="K147" s="55" t="s">
        <v>256</v>
      </c>
      <c r="L147" s="351" t="s">
        <v>49</v>
      </c>
      <c r="M147" s="351" t="s">
        <v>1025</v>
      </c>
      <c r="N147" s="375">
        <v>2022</v>
      </c>
      <c r="O147" s="570"/>
      <c r="P147" s="574"/>
      <c r="Q147" s="570"/>
      <c r="R147" s="106">
        <f>РАЗМЕЩЕНИЯ!G52</f>
        <v>96131</v>
      </c>
      <c r="S147" s="55" t="s">
        <v>1259</v>
      </c>
      <c r="T147" s="106">
        <f>РАЗМЕЩЕНИЯ!L52</f>
        <v>96131</v>
      </c>
      <c r="U147" s="375" t="str">
        <f>РАЗМЕЩЕНИЯ!N52</f>
        <v>0172100010122000044/2022 от 14.06.2022</v>
      </c>
      <c r="V147" s="106">
        <f>R147-T147</f>
        <v>0</v>
      </c>
      <c r="W147" s="570"/>
      <c r="X147" s="375" t="s">
        <v>70</v>
      </c>
      <c r="Y147" s="351"/>
    </row>
    <row r="148" spans="1:25" ht="48" customHeight="1" x14ac:dyDescent="0.25">
      <c r="A148" s="351" t="s">
        <v>205</v>
      </c>
      <c r="B148" s="351" t="s">
        <v>493</v>
      </c>
      <c r="C148" s="351" t="s">
        <v>476</v>
      </c>
      <c r="D148" s="351" t="s">
        <v>1115</v>
      </c>
      <c r="E148" s="54">
        <v>44771</v>
      </c>
      <c r="F148" s="351" t="s">
        <v>1182</v>
      </c>
      <c r="G148" s="427" t="s">
        <v>122</v>
      </c>
      <c r="H148" s="351">
        <v>346</v>
      </c>
      <c r="I148" s="55" t="s">
        <v>1112</v>
      </c>
      <c r="J148" s="351">
        <v>390</v>
      </c>
      <c r="K148" s="55" t="s">
        <v>256</v>
      </c>
      <c r="L148" s="351" t="s">
        <v>49</v>
      </c>
      <c r="M148" s="351" t="s">
        <v>1011</v>
      </c>
      <c r="N148" s="375">
        <v>2022</v>
      </c>
      <c r="O148" s="106">
        <f>Q148</f>
        <v>127011.19</v>
      </c>
      <c r="P148" s="430"/>
      <c r="Q148" s="106">
        <v>127011.19</v>
      </c>
      <c r="R148" s="106">
        <f>РАЗМЕЩЕНИЯ!G53</f>
        <v>156443.01999999999</v>
      </c>
      <c r="S148" s="55" t="s">
        <v>1261</v>
      </c>
      <c r="T148" s="106">
        <f>РАЗМЕЩЕНИЯ!L53</f>
        <v>127011.19</v>
      </c>
      <c r="U148" s="375" t="str">
        <f>РАЗМЕЩЕНИЯ!N53</f>
        <v>0172100010122000045/2022 от 14.06.2022</v>
      </c>
      <c r="V148" s="106">
        <f>R148-T148</f>
        <v>29431.829999999987</v>
      </c>
      <c r="W148" s="106">
        <f>O148-T148</f>
        <v>0</v>
      </c>
      <c r="X148" s="375" t="s">
        <v>768</v>
      </c>
      <c r="Y148" s="351"/>
    </row>
    <row r="149" spans="1:25" ht="36" customHeight="1" x14ac:dyDescent="0.25">
      <c r="A149" s="351" t="s">
        <v>205</v>
      </c>
      <c r="B149" s="351" t="s">
        <v>493</v>
      </c>
      <c r="C149" s="351" t="s">
        <v>476</v>
      </c>
      <c r="D149" s="351" t="s">
        <v>1116</v>
      </c>
      <c r="E149" s="54">
        <v>44771</v>
      </c>
      <c r="F149" s="351" t="s">
        <v>1183</v>
      </c>
      <c r="G149" s="427" t="s">
        <v>122</v>
      </c>
      <c r="H149" s="351">
        <v>225</v>
      </c>
      <c r="I149" s="55" t="s">
        <v>213</v>
      </c>
      <c r="J149" s="351">
        <v>300</v>
      </c>
      <c r="K149" s="55" t="s">
        <v>147</v>
      </c>
      <c r="L149" s="351" t="s">
        <v>49</v>
      </c>
      <c r="M149" s="351" t="s">
        <v>994</v>
      </c>
      <c r="N149" s="375">
        <v>2022</v>
      </c>
      <c r="O149" s="106">
        <f>Q149</f>
        <v>1547693</v>
      </c>
      <c r="P149" s="430"/>
      <c r="Q149" s="106">
        <v>1547693</v>
      </c>
      <c r="R149" s="106">
        <f>РАЗМЕЩЕНИЯ!G55</f>
        <v>1555470.36</v>
      </c>
      <c r="S149" s="55" t="s">
        <v>1273</v>
      </c>
      <c r="T149" s="106">
        <f>РАЗМЕЩЕНИЯ!L55</f>
        <v>1547693</v>
      </c>
      <c r="U149" s="375" t="str">
        <f>РАЗМЕЩЕНИЯ!N55</f>
        <v>0172100010122000047/2022 от 14.06.2022</v>
      </c>
      <c r="V149" s="106">
        <f>R149-T149</f>
        <v>7777.3600000001024</v>
      </c>
      <c r="W149" s="106">
        <f>Q149-T149</f>
        <v>0</v>
      </c>
      <c r="X149" s="375" t="s">
        <v>70</v>
      </c>
      <c r="Y149" s="351"/>
    </row>
    <row r="150" spans="1:25" ht="72" customHeight="1" x14ac:dyDescent="0.25">
      <c r="A150" s="351" t="s">
        <v>205</v>
      </c>
      <c r="B150" s="351" t="s">
        <v>493</v>
      </c>
      <c r="C150" s="351" t="s">
        <v>476</v>
      </c>
      <c r="D150" s="351" t="s">
        <v>1117</v>
      </c>
      <c r="E150" s="54">
        <v>44799</v>
      </c>
      <c r="F150" s="351" t="s">
        <v>1184</v>
      </c>
      <c r="G150" s="427" t="s">
        <v>122</v>
      </c>
      <c r="H150" s="351">
        <v>225</v>
      </c>
      <c r="I150" s="55" t="s">
        <v>229</v>
      </c>
      <c r="J150" s="351">
        <v>300</v>
      </c>
      <c r="K150" s="55" t="s">
        <v>1688</v>
      </c>
      <c r="L150" s="351" t="s">
        <v>49</v>
      </c>
      <c r="M150" s="351" t="s">
        <v>231</v>
      </c>
      <c r="N150" s="375">
        <v>2022</v>
      </c>
      <c r="O150" s="106">
        <v>1260000</v>
      </c>
      <c r="P150" s="106"/>
      <c r="Q150" s="106">
        <v>1260000</v>
      </c>
      <c r="R150" s="106">
        <f>РАЗМЕЩЕНИЯ!G80</f>
        <v>1349483.17</v>
      </c>
      <c r="S150" s="55" t="s">
        <v>1602</v>
      </c>
      <c r="T150" s="106">
        <f>РАЗМЕЩЕНИЯ!L80</f>
        <v>1260000</v>
      </c>
      <c r="U150" s="375" t="str">
        <f>РАЗМЕЩЕНИЯ!N80</f>
        <v>0172100010122000071/2022 от 10.08.2022</v>
      </c>
      <c r="V150" s="106">
        <f>R150-T150</f>
        <v>89483.169999999925</v>
      </c>
      <c r="W150" s="106">
        <f>Q150-T150</f>
        <v>0</v>
      </c>
      <c r="X150" s="375" t="s">
        <v>70</v>
      </c>
      <c r="Y150" s="351"/>
    </row>
    <row r="151" spans="1:25" ht="48" customHeight="1" x14ac:dyDescent="0.25">
      <c r="A151" s="351" t="s">
        <v>205</v>
      </c>
      <c r="B151" s="351" t="s">
        <v>493</v>
      </c>
      <c r="C151" s="351" t="s">
        <v>476</v>
      </c>
      <c r="D151" s="351" t="s">
        <v>1118</v>
      </c>
      <c r="E151" s="54">
        <v>44799</v>
      </c>
      <c r="F151" s="351" t="s">
        <v>1185</v>
      </c>
      <c r="G151" s="427" t="s">
        <v>122</v>
      </c>
      <c r="H151" s="351">
        <v>225</v>
      </c>
      <c r="I151" s="55" t="s">
        <v>1119</v>
      </c>
      <c r="J151" s="351">
        <v>300</v>
      </c>
      <c r="K151" s="55" t="s">
        <v>302</v>
      </c>
      <c r="L151" s="351" t="s">
        <v>49</v>
      </c>
      <c r="M151" s="351" t="s">
        <v>1109</v>
      </c>
      <c r="N151" s="375">
        <v>2022</v>
      </c>
      <c r="O151" s="106">
        <f>Q151</f>
        <v>101637.38</v>
      </c>
      <c r="P151" s="106"/>
      <c r="Q151" s="106">
        <v>101637.38</v>
      </c>
      <c r="R151" s="106">
        <f>РАЗМЕЩЕНИЯ!G66</f>
        <v>144166.66</v>
      </c>
      <c r="S151" s="55" t="s">
        <v>1447</v>
      </c>
      <c r="T151" s="106">
        <f>РАЗМЕЩЕНИЯ!L66</f>
        <v>101637.38</v>
      </c>
      <c r="U151" s="375" t="str">
        <f>РАЗМЕЩЕНИЯ!N66</f>
        <v>0172100010122000058/2022 от 18.07.2022</v>
      </c>
      <c r="V151" s="106">
        <f t="shared" ref="V151:V161" si="27">R151-T151</f>
        <v>42529.279999999999</v>
      </c>
      <c r="W151" s="106">
        <f>Q151-T151</f>
        <v>0</v>
      </c>
      <c r="X151" s="375" t="str">
        <f>РАЗМЕЩЕНИЯ!F66</f>
        <v>СМП</v>
      </c>
      <c r="Y151" s="351"/>
    </row>
    <row r="152" spans="1:25" ht="84" customHeight="1" x14ac:dyDescent="0.25">
      <c r="A152" s="205" t="s">
        <v>58</v>
      </c>
      <c r="B152" s="205" t="s">
        <v>494</v>
      </c>
      <c r="C152" s="205" t="s">
        <v>399</v>
      </c>
      <c r="D152" s="205" t="s">
        <v>1077</v>
      </c>
      <c r="E152" s="56"/>
      <c r="F152" s="205" t="s">
        <v>550</v>
      </c>
      <c r="G152" s="58" t="s">
        <v>1368</v>
      </c>
      <c r="H152" s="205">
        <v>226</v>
      </c>
      <c r="I152" s="58" t="s">
        <v>410</v>
      </c>
      <c r="J152" s="58">
        <v>300</v>
      </c>
      <c r="K152" s="57" t="s">
        <v>1079</v>
      </c>
      <c r="L152" s="205" t="s">
        <v>333</v>
      </c>
      <c r="M152" s="205" t="s">
        <v>1078</v>
      </c>
      <c r="N152" s="58">
        <v>2022</v>
      </c>
      <c r="O152" s="59">
        <f t="shared" ref="O152:O158" si="28">Q152</f>
        <v>10000</v>
      </c>
      <c r="P152" s="59"/>
      <c r="Q152" s="59">
        <v>10000</v>
      </c>
      <c r="R152" s="59">
        <v>9737.5</v>
      </c>
      <c r="S152" s="57" t="s">
        <v>2648</v>
      </c>
      <c r="T152" s="59">
        <f>'ЕП п.4 и п.12'!G17</f>
        <v>0</v>
      </c>
      <c r="U152" s="58">
        <f>'ЕП п.4 и п.12'!H17</f>
        <v>0</v>
      </c>
      <c r="V152" s="59">
        <f t="shared" si="27"/>
        <v>9737.5</v>
      </c>
      <c r="W152" s="59">
        <f>O152-T152</f>
        <v>10000</v>
      </c>
      <c r="X152" s="58"/>
      <c r="Y152" s="59" t="s">
        <v>1080</v>
      </c>
    </row>
    <row r="153" spans="1:25" ht="72" customHeight="1" x14ac:dyDescent="0.25">
      <c r="A153" s="351" t="s">
        <v>15</v>
      </c>
      <c r="B153" s="351" t="s">
        <v>487</v>
      </c>
      <c r="C153" s="351" t="s">
        <v>63</v>
      </c>
      <c r="D153" s="351" t="s">
        <v>1289</v>
      </c>
      <c r="E153" s="54">
        <v>44799</v>
      </c>
      <c r="F153" s="351" t="s">
        <v>1323</v>
      </c>
      <c r="G153" s="427" t="s">
        <v>122</v>
      </c>
      <c r="H153" s="351">
        <v>225</v>
      </c>
      <c r="I153" s="55" t="s">
        <v>328</v>
      </c>
      <c r="J153" s="351">
        <v>300</v>
      </c>
      <c r="K153" s="55" t="s">
        <v>389</v>
      </c>
      <c r="L153" s="351" t="s">
        <v>49</v>
      </c>
      <c r="M153" s="351" t="s">
        <v>1290</v>
      </c>
      <c r="N153" s="375">
        <v>2022</v>
      </c>
      <c r="O153" s="106">
        <f t="shared" si="28"/>
        <v>840900</v>
      </c>
      <c r="P153" s="106"/>
      <c r="Q153" s="106">
        <v>840900</v>
      </c>
      <c r="R153" s="106">
        <f>РАЗМЕЩЕНИЯ!G90</f>
        <v>840900</v>
      </c>
      <c r="S153" s="55" t="s">
        <v>1752</v>
      </c>
      <c r="T153" s="106">
        <f>РАЗМЕЩЕНИЯ!L90</f>
        <v>840900</v>
      </c>
      <c r="U153" s="375" t="str">
        <f>РАЗМЕЩЕНИЯ!N90</f>
        <v>0172100010122000081/2022  от 29.08.2022</v>
      </c>
      <c r="V153" s="106">
        <f t="shared" si="27"/>
        <v>0</v>
      </c>
      <c r="W153" s="106">
        <f>O153-T153</f>
        <v>0</v>
      </c>
      <c r="X153" s="375" t="s">
        <v>70</v>
      </c>
      <c r="Y153" s="351"/>
    </row>
    <row r="154" spans="1:25" ht="48" customHeight="1" x14ac:dyDescent="0.25">
      <c r="A154" s="351" t="s">
        <v>15</v>
      </c>
      <c r="B154" s="351" t="s">
        <v>487</v>
      </c>
      <c r="C154" s="351" t="s">
        <v>63</v>
      </c>
      <c r="D154" s="351" t="s">
        <v>1291</v>
      </c>
      <c r="E154" s="54">
        <v>44827</v>
      </c>
      <c r="F154" s="351" t="s">
        <v>1324</v>
      </c>
      <c r="G154" s="427" t="s">
        <v>122</v>
      </c>
      <c r="H154" s="351">
        <v>344</v>
      </c>
      <c r="I154" s="55" t="s">
        <v>1292</v>
      </c>
      <c r="J154" s="351">
        <v>390</v>
      </c>
      <c r="K154" s="55" t="s">
        <v>256</v>
      </c>
      <c r="L154" s="351" t="s">
        <v>49</v>
      </c>
      <c r="M154" s="351" t="s">
        <v>1293</v>
      </c>
      <c r="N154" s="375">
        <v>2022</v>
      </c>
      <c r="O154" s="106">
        <f t="shared" si="28"/>
        <v>299950</v>
      </c>
      <c r="P154" s="106"/>
      <c r="Q154" s="106">
        <v>299950</v>
      </c>
      <c r="R154" s="106">
        <f>РАЗМЕЩЕНИЯ!G92</f>
        <v>300000</v>
      </c>
      <c r="S154" s="55" t="s">
        <v>1808</v>
      </c>
      <c r="T154" s="106">
        <f>РАЗМЕЩЕНИЯ!L92</f>
        <v>299950</v>
      </c>
      <c r="U154" s="375" t="str">
        <f>РАЗМЕЩЕНИЯ!N92</f>
        <v>0172100010122000083/2022 от 06.09.2022</v>
      </c>
      <c r="V154" s="106">
        <f t="shared" si="27"/>
        <v>50</v>
      </c>
      <c r="W154" s="106">
        <f>O154-T154</f>
        <v>0</v>
      </c>
      <c r="X154" s="375" t="str">
        <f>РАЗМЕЩЕНИЯ!F92</f>
        <v>СМП, 126н</v>
      </c>
      <c r="Y154" s="351"/>
    </row>
    <row r="155" spans="1:25" ht="48" customHeight="1" x14ac:dyDescent="0.25">
      <c r="A155" s="351" t="s">
        <v>15</v>
      </c>
      <c r="B155" s="351" t="s">
        <v>487</v>
      </c>
      <c r="C155" s="351" t="s">
        <v>63</v>
      </c>
      <c r="D155" s="351" t="s">
        <v>1296</v>
      </c>
      <c r="E155" s="54">
        <v>44736</v>
      </c>
      <c r="F155" s="351" t="s">
        <v>1325</v>
      </c>
      <c r="G155" s="427" t="s">
        <v>122</v>
      </c>
      <c r="H155" s="351">
        <v>225</v>
      </c>
      <c r="I155" s="55" t="s">
        <v>1295</v>
      </c>
      <c r="J155" s="351">
        <v>300</v>
      </c>
      <c r="K155" s="55" t="s">
        <v>391</v>
      </c>
      <c r="L155" s="351" t="s">
        <v>49</v>
      </c>
      <c r="M155" s="351" t="s">
        <v>1294</v>
      </c>
      <c r="N155" s="375">
        <v>2022</v>
      </c>
      <c r="O155" s="106">
        <f t="shared" si="28"/>
        <v>263568.09000000003</v>
      </c>
      <c r="P155" s="106"/>
      <c r="Q155" s="106">
        <v>263568.09000000003</v>
      </c>
      <c r="R155" s="106">
        <f>РАЗМЕЩЕНИЯ!G72</f>
        <v>263568.09000000003</v>
      </c>
      <c r="S155" s="55" t="s">
        <v>1496</v>
      </c>
      <c r="T155" s="106">
        <f>РАЗМЕЩЕНИЯ!L72</f>
        <v>263568.09000000003</v>
      </c>
      <c r="U155" s="375" t="str">
        <f>РАЗМЕЩЕНИЯ!N72</f>
        <v>0172100010122000063/2022 от 25.07.2022</v>
      </c>
      <c r="V155" s="106">
        <f t="shared" si="27"/>
        <v>0</v>
      </c>
      <c r="W155" s="106">
        <f>O155-T155</f>
        <v>0</v>
      </c>
      <c r="X155" s="375" t="s">
        <v>70</v>
      </c>
      <c r="Y155" s="351"/>
    </row>
    <row r="156" spans="1:25" ht="60" customHeight="1" x14ac:dyDescent="0.25">
      <c r="A156" s="351" t="s">
        <v>205</v>
      </c>
      <c r="B156" s="351" t="s">
        <v>493</v>
      </c>
      <c r="C156" s="351" t="s">
        <v>476</v>
      </c>
      <c r="D156" s="351" t="s">
        <v>1298</v>
      </c>
      <c r="E156" s="54">
        <v>44799</v>
      </c>
      <c r="F156" s="351" t="s">
        <v>550</v>
      </c>
      <c r="G156" s="427" t="s">
        <v>122</v>
      </c>
      <c r="H156" s="351">
        <v>346</v>
      </c>
      <c r="I156" s="55" t="s">
        <v>206</v>
      </c>
      <c r="J156" s="351">
        <v>390</v>
      </c>
      <c r="K156" s="55" t="s">
        <v>1686</v>
      </c>
      <c r="L156" s="351" t="s">
        <v>333</v>
      </c>
      <c r="M156" s="351" t="s">
        <v>208</v>
      </c>
      <c r="N156" s="375">
        <v>2022</v>
      </c>
      <c r="O156" s="106">
        <f t="shared" si="28"/>
        <v>193066.5</v>
      </c>
      <c r="P156" s="106"/>
      <c r="Q156" s="106">
        <v>193066.5</v>
      </c>
      <c r="R156" s="106">
        <f>'ЕП п.4 и п.12'!E18</f>
        <v>199408.22</v>
      </c>
      <c r="S156" s="55" t="str">
        <f>'ЕП п.4 и п.12'!F18</f>
        <v>100205064122100010</v>
      </c>
      <c r="T156" s="106">
        <f>'ЕП п.4 и п.12'!G18</f>
        <v>193066.5</v>
      </c>
      <c r="U156" s="375" t="str">
        <f>'ЕП п.4 и п.12'!H18</f>
        <v>9/2022-м от 29.06.2022</v>
      </c>
      <c r="V156" s="106">
        <f t="shared" si="27"/>
        <v>6341.7200000000012</v>
      </c>
      <c r="W156" s="106">
        <f>Q156-T156</f>
        <v>0</v>
      </c>
      <c r="X156" s="375"/>
      <c r="Y156" s="351" t="s">
        <v>671</v>
      </c>
    </row>
    <row r="157" spans="1:25" ht="72" customHeight="1" x14ac:dyDescent="0.25">
      <c r="A157" s="351" t="s">
        <v>205</v>
      </c>
      <c r="B157" s="351" t="s">
        <v>493</v>
      </c>
      <c r="C157" s="351" t="s">
        <v>476</v>
      </c>
      <c r="D157" s="351" t="s">
        <v>1364</v>
      </c>
      <c r="E157" s="54">
        <v>44771</v>
      </c>
      <c r="F157" s="351" t="s">
        <v>1407</v>
      </c>
      <c r="G157" s="427" t="s">
        <v>122</v>
      </c>
      <c r="H157" s="351">
        <v>225</v>
      </c>
      <c r="I157" s="55" t="s">
        <v>209</v>
      </c>
      <c r="J157" s="351">
        <v>300</v>
      </c>
      <c r="K157" s="55" t="s">
        <v>1688</v>
      </c>
      <c r="L157" s="351" t="s">
        <v>910</v>
      </c>
      <c r="M157" s="351" t="s">
        <v>211</v>
      </c>
      <c r="N157" s="375">
        <v>2022</v>
      </c>
      <c r="O157" s="106">
        <f t="shared" si="28"/>
        <v>395197.93</v>
      </c>
      <c r="P157" s="430"/>
      <c r="Q157" s="106">
        <v>395197.93</v>
      </c>
      <c r="R157" s="106">
        <f>РАЗМЕЩЕНИЯ!G97</f>
        <v>395197.93</v>
      </c>
      <c r="S157" s="55" t="s">
        <v>1877</v>
      </c>
      <c r="T157" s="106">
        <f>РАЗМЕЩЕНИЯ!L97</f>
        <v>395197.93</v>
      </c>
      <c r="U157" s="375" t="str">
        <f>РАЗМЕЩЕНИЯ!N97</f>
        <v>0172100010122000088/2022 от 26.09.2022</v>
      </c>
      <c r="V157" s="106">
        <f t="shared" si="27"/>
        <v>0</v>
      </c>
      <c r="W157" s="106">
        <f>Q157-T157</f>
        <v>0</v>
      </c>
      <c r="X157" s="375"/>
      <c r="Y157" s="351"/>
    </row>
    <row r="158" spans="1:25" ht="72" customHeight="1" x14ac:dyDescent="0.25">
      <c r="A158" s="351" t="s">
        <v>205</v>
      </c>
      <c r="B158" s="351" t="s">
        <v>493</v>
      </c>
      <c r="C158" s="351" t="s">
        <v>476</v>
      </c>
      <c r="D158" s="351" t="s">
        <v>1365</v>
      </c>
      <c r="E158" s="54">
        <v>44799</v>
      </c>
      <c r="F158" s="351" t="s">
        <v>1408</v>
      </c>
      <c r="G158" s="427" t="s">
        <v>122</v>
      </c>
      <c r="H158" s="351">
        <v>225</v>
      </c>
      <c r="I158" s="55" t="s">
        <v>229</v>
      </c>
      <c r="J158" s="351">
        <v>300</v>
      </c>
      <c r="K158" s="55" t="s">
        <v>1688</v>
      </c>
      <c r="L158" s="351" t="s">
        <v>910</v>
      </c>
      <c r="M158" s="351" t="s">
        <v>211</v>
      </c>
      <c r="N158" s="375">
        <v>2022</v>
      </c>
      <c r="O158" s="570">
        <f t="shared" si="28"/>
        <v>590317.81000000006</v>
      </c>
      <c r="P158" s="438"/>
      <c r="Q158" s="570">
        <v>590317.81000000006</v>
      </c>
      <c r="R158" s="106">
        <f>РАЗМЕЩЕНИЯ!G64</f>
        <v>425441.83</v>
      </c>
      <c r="S158" s="55" t="s">
        <v>1428</v>
      </c>
      <c r="T158" s="106">
        <f>РАЗМЕЩЕНИЯ!L64</f>
        <v>0</v>
      </c>
      <c r="U158" s="375">
        <f>РАЗМЕЩЕНИЯ!N64</f>
        <v>0</v>
      </c>
      <c r="V158" s="106">
        <f>R158-T158</f>
        <v>425441.83</v>
      </c>
      <c r="W158" s="570">
        <f>Q158-SUM(T158:T160)</f>
        <v>0</v>
      </c>
      <c r="X158" s="375"/>
      <c r="Y158" s="351"/>
    </row>
    <row r="159" spans="1:25" ht="72" customHeight="1" x14ac:dyDescent="0.25">
      <c r="A159" s="351" t="s">
        <v>205</v>
      </c>
      <c r="B159" s="351" t="s">
        <v>493</v>
      </c>
      <c r="C159" s="351" t="s">
        <v>476</v>
      </c>
      <c r="D159" s="351" t="s">
        <v>1365</v>
      </c>
      <c r="E159" s="54">
        <v>44799</v>
      </c>
      <c r="F159" s="351" t="s">
        <v>1408</v>
      </c>
      <c r="G159" s="427" t="s">
        <v>122</v>
      </c>
      <c r="H159" s="351">
        <v>225</v>
      </c>
      <c r="I159" s="55" t="s">
        <v>229</v>
      </c>
      <c r="J159" s="351">
        <v>300</v>
      </c>
      <c r="K159" s="55" t="s">
        <v>1688</v>
      </c>
      <c r="L159" s="351" t="s">
        <v>910</v>
      </c>
      <c r="M159" s="351" t="s">
        <v>211</v>
      </c>
      <c r="N159" s="375">
        <v>2022</v>
      </c>
      <c r="O159" s="570"/>
      <c r="P159" s="438"/>
      <c r="Q159" s="570"/>
      <c r="R159" s="106">
        <f>РАЗМЕЩЕНИЯ!G83</f>
        <v>536639.53</v>
      </c>
      <c r="S159" s="55" t="s">
        <v>1726</v>
      </c>
      <c r="T159" s="106">
        <f>РАЗМЕЩЕНИЯ!L83</f>
        <v>536639.53</v>
      </c>
      <c r="U159" s="375" t="str">
        <f>РАЗМЕЩЕНИЯ!N83</f>
        <v>0172100010122000074/2022  от 29.08.22</v>
      </c>
      <c r="V159" s="106">
        <f t="shared" si="27"/>
        <v>0</v>
      </c>
      <c r="W159" s="570"/>
      <c r="X159" s="375"/>
      <c r="Y159" s="351"/>
    </row>
    <row r="160" spans="1:25" ht="72" customHeight="1" x14ac:dyDescent="0.25">
      <c r="A160" s="351" t="s">
        <v>205</v>
      </c>
      <c r="B160" s="351" t="s">
        <v>493</v>
      </c>
      <c r="C160" s="351" t="s">
        <v>476</v>
      </c>
      <c r="D160" s="351" t="s">
        <v>1365</v>
      </c>
      <c r="E160" s="54">
        <v>44799</v>
      </c>
      <c r="F160" s="351" t="s">
        <v>1408</v>
      </c>
      <c r="G160" s="427" t="s">
        <v>122</v>
      </c>
      <c r="H160" s="351">
        <v>225</v>
      </c>
      <c r="I160" s="55" t="s">
        <v>229</v>
      </c>
      <c r="J160" s="351">
        <v>300</v>
      </c>
      <c r="K160" s="55" t="s">
        <v>1688</v>
      </c>
      <c r="L160" s="351" t="s">
        <v>910</v>
      </c>
      <c r="M160" s="351" t="s">
        <v>211</v>
      </c>
      <c r="N160" s="375">
        <v>2022</v>
      </c>
      <c r="O160" s="570"/>
      <c r="P160" s="106"/>
      <c r="Q160" s="570"/>
      <c r="R160" s="106">
        <f>РАЗМЕЩЕНИЯ!G96</f>
        <v>53678.28</v>
      </c>
      <c r="S160" s="55" t="s">
        <v>1858</v>
      </c>
      <c r="T160" s="106">
        <f>РАЗМЕЩЕНИЯ!L96</f>
        <v>53678.28</v>
      </c>
      <c r="U160" s="375" t="str">
        <f>РАЗМЕЩЕНИЯ!N96</f>
        <v>0172100010122000087/2022 от 20.09.2022</v>
      </c>
      <c r="V160" s="106">
        <f t="shared" ref="V160" si="29">R160-T160</f>
        <v>0</v>
      </c>
      <c r="W160" s="570"/>
      <c r="X160" s="375"/>
      <c r="Y160" s="351"/>
    </row>
    <row r="161" spans="1:25" ht="96" customHeight="1" x14ac:dyDescent="0.25">
      <c r="A161" s="205" t="s">
        <v>58</v>
      </c>
      <c r="B161" s="205" t="s">
        <v>494</v>
      </c>
      <c r="C161" s="205" t="s">
        <v>399</v>
      </c>
      <c r="D161" s="205" t="s">
        <v>1367</v>
      </c>
      <c r="E161" s="56">
        <v>44859</v>
      </c>
      <c r="F161" s="205" t="s">
        <v>1406</v>
      </c>
      <c r="G161" s="58" t="s">
        <v>1368</v>
      </c>
      <c r="H161" s="205">
        <v>310</v>
      </c>
      <c r="I161" s="57" t="s">
        <v>2196</v>
      </c>
      <c r="J161" s="205">
        <v>390</v>
      </c>
      <c r="K161" s="57" t="s">
        <v>1366</v>
      </c>
      <c r="L161" s="205" t="s">
        <v>49</v>
      </c>
      <c r="M161" s="205" t="s">
        <v>2197</v>
      </c>
      <c r="N161" s="58">
        <v>2022</v>
      </c>
      <c r="O161" s="59">
        <f>Q161</f>
        <v>378000</v>
      </c>
      <c r="P161" s="59"/>
      <c r="Q161" s="59">
        <v>378000</v>
      </c>
      <c r="R161" s="59">
        <f>РАЗМЕЩЕНИЯ!G114</f>
        <v>400000</v>
      </c>
      <c r="S161" s="57" t="s">
        <v>2286</v>
      </c>
      <c r="T161" s="59">
        <f>РАЗМЕЩЕНИЯ!L114</f>
        <v>378000</v>
      </c>
      <c r="U161" s="58" t="str">
        <f>РАЗМЕЩЕНИЯ!N114</f>
        <v xml:space="preserve">0172100010122000105/2022  от 18.10.2022 </v>
      </c>
      <c r="V161" s="59">
        <f t="shared" si="27"/>
        <v>22000</v>
      </c>
      <c r="W161" s="59">
        <f t="shared" ref="W161:W165" si="30">O161-T161</f>
        <v>0</v>
      </c>
      <c r="X161" s="57" t="s">
        <v>2527</v>
      </c>
      <c r="Y161" s="205" t="s">
        <v>1702</v>
      </c>
    </row>
    <row r="162" spans="1:25" s="379" customFormat="1" ht="84" customHeight="1" x14ac:dyDescent="0.25">
      <c r="A162" s="351" t="s">
        <v>276</v>
      </c>
      <c r="B162" s="351" t="s">
        <v>486</v>
      </c>
      <c r="C162" s="351" t="s">
        <v>277</v>
      </c>
      <c r="D162" s="351" t="s">
        <v>1369</v>
      </c>
      <c r="E162" s="54">
        <v>44727</v>
      </c>
      <c r="F162" s="351" t="s">
        <v>1405</v>
      </c>
      <c r="G162" s="427" t="s">
        <v>122</v>
      </c>
      <c r="H162" s="351">
        <v>226</v>
      </c>
      <c r="I162" s="55" t="s">
        <v>288</v>
      </c>
      <c r="J162" s="351">
        <v>300</v>
      </c>
      <c r="K162" s="55" t="s">
        <v>1370</v>
      </c>
      <c r="L162" s="351" t="s">
        <v>49</v>
      </c>
      <c r="M162" s="351" t="s">
        <v>1371</v>
      </c>
      <c r="N162" s="375">
        <v>2022</v>
      </c>
      <c r="O162" s="106">
        <f t="shared" ref="O162:O164" si="31">Q162</f>
        <v>164190.68</v>
      </c>
      <c r="P162" s="106"/>
      <c r="Q162" s="106">
        <v>164190.68</v>
      </c>
      <c r="R162" s="106">
        <f>РАЗМЕЩЕНИЯ!G86</f>
        <v>164190.68</v>
      </c>
      <c r="S162" s="55" t="s">
        <v>1736</v>
      </c>
      <c r="T162" s="106">
        <f>РАЗМЕЩЕНИЯ!L86</f>
        <v>164190.68</v>
      </c>
      <c r="U162" s="375" t="str">
        <f>РАЗМЕЩЕНИЯ!N86</f>
        <v>0172100010122000077/2022 от 22.08.22</v>
      </c>
      <c r="V162" s="106">
        <f>R162-T162</f>
        <v>0</v>
      </c>
      <c r="W162" s="106">
        <f t="shared" si="30"/>
        <v>0</v>
      </c>
      <c r="X162" s="375" t="str">
        <f>РАЗМЕЩЕНИЯ!F86</f>
        <v>СМП</v>
      </c>
      <c r="Y162" s="106"/>
    </row>
    <row r="163" spans="1:25" ht="104.25" customHeight="1" x14ac:dyDescent="0.25">
      <c r="A163" s="351" t="s">
        <v>205</v>
      </c>
      <c r="B163" s="351" t="s">
        <v>493</v>
      </c>
      <c r="C163" s="351" t="s">
        <v>476</v>
      </c>
      <c r="D163" s="351" t="s">
        <v>1562</v>
      </c>
      <c r="E163" s="54">
        <v>44832</v>
      </c>
      <c r="F163" s="351" t="s">
        <v>1707</v>
      </c>
      <c r="G163" s="427" t="s">
        <v>122</v>
      </c>
      <c r="H163" s="351">
        <v>225</v>
      </c>
      <c r="I163" s="55" t="s">
        <v>1538</v>
      </c>
      <c r="J163" s="351">
        <v>300</v>
      </c>
      <c r="K163" s="55" t="s">
        <v>1688</v>
      </c>
      <c r="L163" s="351" t="s">
        <v>49</v>
      </c>
      <c r="M163" s="351" t="s">
        <v>1539</v>
      </c>
      <c r="N163" s="375">
        <v>2022</v>
      </c>
      <c r="O163" s="106">
        <f t="shared" si="31"/>
        <v>935300</v>
      </c>
      <c r="P163" s="106"/>
      <c r="Q163" s="106">
        <v>935300</v>
      </c>
      <c r="R163" s="106">
        <f>РАЗМЕЩЕНИЯ!G98</f>
        <v>940000</v>
      </c>
      <c r="S163" s="55" t="s">
        <v>1885</v>
      </c>
      <c r="T163" s="106">
        <f>РАЗМЕЩЕНИЯ!L98</f>
        <v>935300</v>
      </c>
      <c r="U163" s="375" t="str">
        <f>РАЗМЕЩЕНИЯ!N98</f>
        <v>0172100010122000089/2022 от 19.09.2022</v>
      </c>
      <c r="V163" s="106">
        <f>R163-T163</f>
        <v>4700</v>
      </c>
      <c r="W163" s="106">
        <f t="shared" si="30"/>
        <v>0</v>
      </c>
      <c r="X163" s="55" t="s">
        <v>70</v>
      </c>
      <c r="Y163" s="351"/>
    </row>
    <row r="164" spans="1:25" ht="36" customHeight="1" x14ac:dyDescent="0.25">
      <c r="A164" s="205" t="s">
        <v>58</v>
      </c>
      <c r="B164" s="205" t="s">
        <v>494</v>
      </c>
      <c r="C164" s="205" t="s">
        <v>399</v>
      </c>
      <c r="D164" s="205" t="s">
        <v>1557</v>
      </c>
      <c r="E164" s="56">
        <v>44771</v>
      </c>
      <c r="F164" s="205" t="s">
        <v>1708</v>
      </c>
      <c r="G164" s="58" t="s">
        <v>1368</v>
      </c>
      <c r="H164" s="205">
        <v>310</v>
      </c>
      <c r="I164" s="57" t="s">
        <v>1558</v>
      </c>
      <c r="J164" s="205">
        <v>390</v>
      </c>
      <c r="K164" s="57" t="s">
        <v>1559</v>
      </c>
      <c r="L164" s="205" t="s">
        <v>49</v>
      </c>
      <c r="M164" s="205" t="s">
        <v>1709</v>
      </c>
      <c r="N164" s="58">
        <v>2022</v>
      </c>
      <c r="O164" s="59">
        <f t="shared" si="31"/>
        <v>468500</v>
      </c>
      <c r="P164" s="59"/>
      <c r="Q164" s="59">
        <v>468500</v>
      </c>
      <c r="R164" s="59">
        <f>РАЗМЕЩЕНИЯ!G134</f>
        <v>468500</v>
      </c>
      <c r="S164" s="57" t="s">
        <v>2425</v>
      </c>
      <c r="T164" s="59">
        <f>РАЗМЕЩЕНИЯ!L134</f>
        <v>468500</v>
      </c>
      <c r="U164" s="58" t="str">
        <f>РАЗМЕЩЕНИЯ!N134</f>
        <v>0172100010122000125/2022 от 28.10.2022</v>
      </c>
      <c r="V164" s="59">
        <f>R164-T164</f>
        <v>0</v>
      </c>
      <c r="W164" s="59">
        <f t="shared" si="30"/>
        <v>0</v>
      </c>
      <c r="X164" s="57" t="s">
        <v>2420</v>
      </c>
      <c r="Y164" s="205" t="s">
        <v>445</v>
      </c>
    </row>
    <row r="165" spans="1:25" ht="48" customHeight="1" x14ac:dyDescent="0.25">
      <c r="A165" s="205" t="s">
        <v>58</v>
      </c>
      <c r="B165" s="205" t="s">
        <v>494</v>
      </c>
      <c r="C165" s="205" t="s">
        <v>399</v>
      </c>
      <c r="D165" s="205" t="s">
        <v>1560</v>
      </c>
      <c r="E165" s="56">
        <v>44859</v>
      </c>
      <c r="F165" s="205" t="s">
        <v>1710</v>
      </c>
      <c r="G165" s="58" t="s">
        <v>1368</v>
      </c>
      <c r="H165" s="205">
        <v>225</v>
      </c>
      <c r="I165" s="57" t="s">
        <v>408</v>
      </c>
      <c r="J165" s="205">
        <v>300</v>
      </c>
      <c r="K165" s="57" t="s">
        <v>1561</v>
      </c>
      <c r="L165" s="205" t="s">
        <v>49</v>
      </c>
      <c r="M165" s="205" t="s">
        <v>2115</v>
      </c>
      <c r="N165" s="58">
        <v>2022</v>
      </c>
      <c r="O165" s="59">
        <f>Q165</f>
        <v>190189</v>
      </c>
      <c r="P165" s="59"/>
      <c r="Q165" s="59">
        <v>190189</v>
      </c>
      <c r="R165" s="59">
        <f>РАЗМЕЩЕНИЯ!G115</f>
        <v>630000</v>
      </c>
      <c r="S165" s="57" t="s">
        <v>2288</v>
      </c>
      <c r="T165" s="59">
        <f>РАЗМЕЩЕНИЯ!L115</f>
        <v>190189</v>
      </c>
      <c r="U165" s="58" t="str">
        <f>РАЗМЕЩЕНИЯ!N115</f>
        <v xml:space="preserve">0172100010122000106/2022    от 17.10.2022 </v>
      </c>
      <c r="V165" s="59">
        <f>R165-T165</f>
        <v>439811</v>
      </c>
      <c r="W165" s="59">
        <f t="shared" si="30"/>
        <v>0</v>
      </c>
      <c r="X165" s="57" t="s">
        <v>70</v>
      </c>
      <c r="Y165" s="205" t="s">
        <v>446</v>
      </c>
    </row>
    <row r="166" spans="1:25" s="379" customFormat="1" ht="36" customHeight="1" x14ac:dyDescent="0.25">
      <c r="A166" s="351" t="s">
        <v>176</v>
      </c>
      <c r="B166" s="351" t="s">
        <v>485</v>
      </c>
      <c r="C166" s="351" t="s">
        <v>177</v>
      </c>
      <c r="D166" s="351" t="s">
        <v>1554</v>
      </c>
      <c r="E166" s="54">
        <v>44771</v>
      </c>
      <c r="F166" s="351" t="s">
        <v>550</v>
      </c>
      <c r="G166" s="427" t="s">
        <v>139</v>
      </c>
      <c r="H166" s="351">
        <v>310</v>
      </c>
      <c r="I166" s="55" t="s">
        <v>1555</v>
      </c>
      <c r="J166" s="351">
        <v>390</v>
      </c>
      <c r="K166" s="55" t="s">
        <v>1060</v>
      </c>
      <c r="L166" s="351" t="s">
        <v>333</v>
      </c>
      <c r="M166" s="351" t="s">
        <v>1556</v>
      </c>
      <c r="N166" s="375">
        <v>2022</v>
      </c>
      <c r="O166" s="106">
        <f t="shared" ref="O166:O168" si="32">Q166</f>
        <v>18200</v>
      </c>
      <c r="P166" s="106"/>
      <c r="Q166" s="106">
        <v>18200</v>
      </c>
      <c r="R166" s="106">
        <f>'ЕП п.4 и п.12'!E20</f>
        <v>18060</v>
      </c>
      <c r="S166" s="55" t="str">
        <f>'ЕП п.4 и п.12'!F20</f>
        <v>100205064122100018</v>
      </c>
      <c r="T166" s="106">
        <f>'ЕП п.4 и п.12'!G20</f>
        <v>18050</v>
      </c>
      <c r="U166" s="375" t="str">
        <f>'ЕП п.4 и п.12'!H20</f>
        <v>15/2022-м от 15.09.2022</v>
      </c>
      <c r="V166" s="106">
        <f t="shared" ref="V166:V170" si="33">R166-T166</f>
        <v>10</v>
      </c>
      <c r="W166" s="106">
        <f>Q166-T166</f>
        <v>150</v>
      </c>
      <c r="X166" s="375"/>
      <c r="Y166" s="351" t="s">
        <v>2038</v>
      </c>
    </row>
    <row r="167" spans="1:25" s="379" customFormat="1" ht="36" customHeight="1" x14ac:dyDescent="0.25">
      <c r="A167" s="351" t="s">
        <v>15</v>
      </c>
      <c r="B167" s="351" t="s">
        <v>477</v>
      </c>
      <c r="C167" s="351" t="s">
        <v>63</v>
      </c>
      <c r="D167" s="351" t="s">
        <v>1577</v>
      </c>
      <c r="E167" s="54">
        <v>44771</v>
      </c>
      <c r="F167" s="351" t="s">
        <v>551</v>
      </c>
      <c r="G167" s="427" t="s">
        <v>139</v>
      </c>
      <c r="H167" s="351">
        <v>225</v>
      </c>
      <c r="I167" s="55" t="s">
        <v>318</v>
      </c>
      <c r="J167" s="351">
        <v>300</v>
      </c>
      <c r="K167" s="55" t="s">
        <v>388</v>
      </c>
      <c r="L167" s="351" t="s">
        <v>317</v>
      </c>
      <c r="M167" s="351" t="s">
        <v>316</v>
      </c>
      <c r="N167" s="375">
        <v>2022</v>
      </c>
      <c r="O167" s="106">
        <f t="shared" si="32"/>
        <v>1236482.8600000001</v>
      </c>
      <c r="P167" s="106"/>
      <c r="Q167" s="106">
        <v>1236482.8600000001</v>
      </c>
      <c r="R167" s="106"/>
      <c r="S167" s="55"/>
      <c r="T167" s="106"/>
      <c r="U167" s="375"/>
      <c r="V167" s="106">
        <f>R167-T167</f>
        <v>0</v>
      </c>
      <c r="W167" s="106">
        <f>O167-T167</f>
        <v>1236482.8600000001</v>
      </c>
      <c r="X167" s="375"/>
      <c r="Y167" s="351"/>
    </row>
    <row r="168" spans="1:25" s="379" customFormat="1" ht="36" customHeight="1" x14ac:dyDescent="0.25">
      <c r="A168" s="351" t="s">
        <v>15</v>
      </c>
      <c r="B168" s="351" t="s">
        <v>477</v>
      </c>
      <c r="C168" s="351" t="s">
        <v>63</v>
      </c>
      <c r="D168" s="351" t="s">
        <v>1578</v>
      </c>
      <c r="E168" s="54">
        <v>44923</v>
      </c>
      <c r="F168" s="351" t="s">
        <v>551</v>
      </c>
      <c r="G168" s="427" t="s">
        <v>139</v>
      </c>
      <c r="H168" s="351">
        <v>223</v>
      </c>
      <c r="I168" s="55" t="s">
        <v>1580</v>
      </c>
      <c r="J168" s="351">
        <v>300</v>
      </c>
      <c r="K168" s="55" t="s">
        <v>394</v>
      </c>
      <c r="L168" s="351" t="s">
        <v>317</v>
      </c>
      <c r="M168" s="351" t="s">
        <v>1581</v>
      </c>
      <c r="N168" s="375">
        <v>2022</v>
      </c>
      <c r="O168" s="106">
        <f t="shared" si="32"/>
        <v>2221834.06</v>
      </c>
      <c r="P168" s="106"/>
      <c r="Q168" s="106">
        <v>2221834.06</v>
      </c>
      <c r="R168" s="106"/>
      <c r="S168" s="55"/>
      <c r="T168" s="106"/>
      <c r="U168" s="375"/>
      <c r="V168" s="106">
        <f t="shared" si="33"/>
        <v>0</v>
      </c>
      <c r="W168" s="106">
        <f t="shared" ref="W168:W169" si="34">O168-T168</f>
        <v>2221834.06</v>
      </c>
      <c r="X168" s="253"/>
      <c r="Y168" s="351"/>
    </row>
    <row r="169" spans="1:25" s="379" customFormat="1" ht="36" customHeight="1" x14ac:dyDescent="0.25">
      <c r="A169" s="351" t="s">
        <v>15</v>
      </c>
      <c r="B169" s="351" t="s">
        <v>477</v>
      </c>
      <c r="C169" s="351" t="s">
        <v>63</v>
      </c>
      <c r="D169" s="351" t="s">
        <v>1579</v>
      </c>
      <c r="E169" s="54">
        <v>44923</v>
      </c>
      <c r="F169" s="351" t="s">
        <v>551</v>
      </c>
      <c r="G169" s="471" t="s">
        <v>139</v>
      </c>
      <c r="H169" s="351">
        <v>223</v>
      </c>
      <c r="I169" s="55" t="s">
        <v>318</v>
      </c>
      <c r="J169" s="351">
        <v>300</v>
      </c>
      <c r="K169" s="55" t="s">
        <v>387</v>
      </c>
      <c r="L169" s="351" t="s">
        <v>317</v>
      </c>
      <c r="M169" s="351" t="s">
        <v>1582</v>
      </c>
      <c r="N169" s="471">
        <v>2022</v>
      </c>
      <c r="O169" s="565">
        <f>SUM(Q169:Q170)</f>
        <v>9698592.2300000004</v>
      </c>
      <c r="P169" s="470"/>
      <c r="Q169" s="470">
        <v>8199272.79</v>
      </c>
      <c r="R169" s="470"/>
      <c r="S169" s="55"/>
      <c r="T169" s="470"/>
      <c r="U169" s="471"/>
      <c r="V169" s="470">
        <f t="shared" si="33"/>
        <v>0</v>
      </c>
      <c r="W169" s="565">
        <f t="shared" si="34"/>
        <v>9698592.2300000004</v>
      </c>
      <c r="X169" s="55"/>
      <c r="Y169" s="351"/>
    </row>
    <row r="170" spans="1:25" s="379" customFormat="1" ht="36" customHeight="1" x14ac:dyDescent="0.25">
      <c r="A170" s="351" t="s">
        <v>15</v>
      </c>
      <c r="B170" s="351" t="s">
        <v>477</v>
      </c>
      <c r="C170" s="351" t="s">
        <v>63</v>
      </c>
      <c r="D170" s="351" t="s">
        <v>1579</v>
      </c>
      <c r="E170" s="54">
        <v>44923</v>
      </c>
      <c r="F170" s="351" t="s">
        <v>551</v>
      </c>
      <c r="G170" s="471" t="s">
        <v>2724</v>
      </c>
      <c r="H170" s="351">
        <v>223</v>
      </c>
      <c r="I170" s="55" t="s">
        <v>318</v>
      </c>
      <c r="J170" s="351">
        <v>300</v>
      </c>
      <c r="K170" s="55" t="s">
        <v>387</v>
      </c>
      <c r="L170" s="351" t="s">
        <v>317</v>
      </c>
      <c r="M170" s="351" t="s">
        <v>1582</v>
      </c>
      <c r="N170" s="471">
        <v>2022</v>
      </c>
      <c r="O170" s="566"/>
      <c r="P170" s="470"/>
      <c r="Q170" s="470">
        <v>1499319.44</v>
      </c>
      <c r="R170" s="470"/>
      <c r="S170" s="55"/>
      <c r="T170" s="470"/>
      <c r="U170" s="471"/>
      <c r="V170" s="470">
        <f t="shared" si="33"/>
        <v>0</v>
      </c>
      <c r="W170" s="566"/>
      <c r="X170" s="55"/>
      <c r="Y170" s="351"/>
    </row>
    <row r="171" spans="1:25" s="379" customFormat="1" ht="84" customHeight="1" x14ac:dyDescent="0.25">
      <c r="A171" s="351" t="s">
        <v>15</v>
      </c>
      <c r="B171" s="351" t="s">
        <v>1770</v>
      </c>
      <c r="C171" s="351" t="s">
        <v>63</v>
      </c>
      <c r="D171" s="351" t="s">
        <v>1682</v>
      </c>
      <c r="E171" s="54">
        <v>44859</v>
      </c>
      <c r="F171" s="351" t="s">
        <v>1681</v>
      </c>
      <c r="G171" s="427" t="s">
        <v>139</v>
      </c>
      <c r="H171" s="351">
        <v>226</v>
      </c>
      <c r="I171" s="55" t="s">
        <v>1691</v>
      </c>
      <c r="J171" s="351">
        <v>300</v>
      </c>
      <c r="K171" s="55" t="s">
        <v>266</v>
      </c>
      <c r="L171" s="351" t="s">
        <v>49</v>
      </c>
      <c r="M171" s="351" t="s">
        <v>1683</v>
      </c>
      <c r="N171" s="375">
        <v>2022</v>
      </c>
      <c r="O171" s="106">
        <f>Q171</f>
        <v>33748</v>
      </c>
      <c r="P171" s="106"/>
      <c r="Q171" s="106">
        <v>33748</v>
      </c>
      <c r="R171" s="106">
        <f>РАЗМЕЩЕНИЯ!G103</f>
        <v>132500</v>
      </c>
      <c r="S171" s="55" t="s">
        <v>2358</v>
      </c>
      <c r="T171" s="106">
        <f>РАЗМЕЩЕНИЯ!L103</f>
        <v>33748</v>
      </c>
      <c r="U171" s="375" t="str">
        <f>РАЗМЕЩЕНИЯ!N103</f>
        <v>0172100010122000094/2022 от 04.10.2022</v>
      </c>
      <c r="V171" s="106">
        <f>R171-T171</f>
        <v>98752</v>
      </c>
      <c r="W171" s="106">
        <f>O171-T171</f>
        <v>0</v>
      </c>
      <c r="X171" s="254" t="s">
        <v>70</v>
      </c>
      <c r="Y171" s="351"/>
    </row>
    <row r="172" spans="1:25" s="386" customFormat="1" ht="103.5" customHeight="1" x14ac:dyDescent="0.25">
      <c r="A172" s="255" t="s">
        <v>15</v>
      </c>
      <c r="B172" s="255" t="s">
        <v>1769</v>
      </c>
      <c r="C172" s="255" t="s">
        <v>63</v>
      </c>
      <c r="D172" s="255" t="s">
        <v>1706</v>
      </c>
      <c r="E172" s="256">
        <v>44859</v>
      </c>
      <c r="F172" s="255" t="s">
        <v>1711</v>
      </c>
      <c r="G172" s="258" t="s">
        <v>1705</v>
      </c>
      <c r="H172" s="255">
        <v>225</v>
      </c>
      <c r="I172" s="257" t="s">
        <v>2577</v>
      </c>
      <c r="J172" s="255">
        <v>300</v>
      </c>
      <c r="K172" s="257" t="s">
        <v>1704</v>
      </c>
      <c r="L172" s="255" t="s">
        <v>49</v>
      </c>
      <c r="M172" s="255" t="s">
        <v>2538</v>
      </c>
      <c r="N172" s="258">
        <v>2022</v>
      </c>
      <c r="O172" s="439">
        <f>Q172</f>
        <v>994600</v>
      </c>
      <c r="P172" s="439"/>
      <c r="Q172" s="439">
        <v>994600</v>
      </c>
      <c r="R172" s="439">
        <f>РАЗМЕЩЕНИЯ!G142</f>
        <v>994600</v>
      </c>
      <c r="S172" s="257" t="s">
        <v>2688</v>
      </c>
      <c r="T172" s="439">
        <f>РАЗМЕЩЕНИЯ!L142</f>
        <v>994600</v>
      </c>
      <c r="U172" s="258" t="str">
        <f>РАЗМЕЩЕНИЯ!N142</f>
        <v>0172100010122000133/2022  от 21.11.2022</v>
      </c>
      <c r="V172" s="439">
        <f>R172-T172</f>
        <v>0</v>
      </c>
      <c r="W172" s="439">
        <f>O172-T172</f>
        <v>0</v>
      </c>
      <c r="X172" s="259"/>
      <c r="Y172" s="255"/>
    </row>
    <row r="173" spans="1:25" s="379" customFormat="1" ht="48" customHeight="1" x14ac:dyDescent="0.25">
      <c r="A173" s="351" t="s">
        <v>276</v>
      </c>
      <c r="B173" s="351" t="s">
        <v>486</v>
      </c>
      <c r="C173" s="351" t="s">
        <v>277</v>
      </c>
      <c r="D173" s="351" t="s">
        <v>1739</v>
      </c>
      <c r="E173" s="54">
        <v>44832</v>
      </c>
      <c r="F173" s="351" t="s">
        <v>550</v>
      </c>
      <c r="G173" s="427" t="s">
        <v>122</v>
      </c>
      <c r="H173" s="351">
        <v>341</v>
      </c>
      <c r="I173" s="55" t="s">
        <v>289</v>
      </c>
      <c r="J173" s="351">
        <v>390</v>
      </c>
      <c r="K173" s="55" t="s">
        <v>256</v>
      </c>
      <c r="L173" s="351" t="s">
        <v>333</v>
      </c>
      <c r="M173" s="351" t="s">
        <v>1344</v>
      </c>
      <c r="N173" s="375">
        <v>2022</v>
      </c>
      <c r="O173" s="106">
        <f t="shared" ref="O173" si="35">Q173</f>
        <v>6240</v>
      </c>
      <c r="P173" s="106"/>
      <c r="Q173" s="106">
        <v>6240</v>
      </c>
      <c r="R173" s="106">
        <f>'ЕП п.4 и п.12'!E21</f>
        <v>6500</v>
      </c>
      <c r="S173" s="55" t="s">
        <v>1905</v>
      </c>
      <c r="T173" s="106">
        <f>'ЕП п.4 и п.12'!G21</f>
        <v>6240</v>
      </c>
      <c r="U173" s="375" t="str">
        <f>'ЕП п.4 и п.12'!H21</f>
        <v>13/2022-м от 01.09.2022</v>
      </c>
      <c r="V173" s="106">
        <f t="shared" ref="V173:V177" si="36">R173-T173</f>
        <v>260</v>
      </c>
      <c r="W173" s="106">
        <f t="shared" ref="W173:W174" si="37">Q173-T173</f>
        <v>0</v>
      </c>
      <c r="X173" s="55"/>
      <c r="Y173" s="351" t="s">
        <v>671</v>
      </c>
    </row>
    <row r="174" spans="1:25" s="379" customFormat="1" ht="48" customHeight="1" x14ac:dyDescent="0.25">
      <c r="A174" s="351" t="s">
        <v>59</v>
      </c>
      <c r="B174" s="351" t="s">
        <v>491</v>
      </c>
      <c r="C174" s="351" t="s">
        <v>124</v>
      </c>
      <c r="D174" s="351" t="s">
        <v>1766</v>
      </c>
      <c r="E174" s="54">
        <v>44782</v>
      </c>
      <c r="F174" s="351" t="s">
        <v>550</v>
      </c>
      <c r="G174" s="427" t="s">
        <v>122</v>
      </c>
      <c r="H174" s="351">
        <v>345</v>
      </c>
      <c r="I174" s="55" t="s">
        <v>1767</v>
      </c>
      <c r="J174" s="351">
        <v>350</v>
      </c>
      <c r="K174" s="351" t="s">
        <v>182</v>
      </c>
      <c r="L174" s="351" t="s">
        <v>333</v>
      </c>
      <c r="M174" s="351" t="s">
        <v>31</v>
      </c>
      <c r="N174" s="375">
        <v>2022</v>
      </c>
      <c r="O174" s="106">
        <f t="shared" ref="O174:O178" si="38">Q174</f>
        <v>756.52</v>
      </c>
      <c r="P174" s="106"/>
      <c r="Q174" s="106">
        <v>756.52</v>
      </c>
      <c r="R174" s="106">
        <f>'ЕП п.4 и п.12'!E22</f>
        <v>756.52</v>
      </c>
      <c r="S174" s="55" t="s">
        <v>1903</v>
      </c>
      <c r="T174" s="106">
        <f>'ЕП п.4 и п.12'!G22</f>
        <v>756.52</v>
      </c>
      <c r="U174" s="375" t="str">
        <f>'ЕП п.4 и п.12'!H22</f>
        <v>14/2022-м от 06.09.2022</v>
      </c>
      <c r="V174" s="106">
        <f t="shared" si="36"/>
        <v>0</v>
      </c>
      <c r="W174" s="106">
        <f t="shared" si="37"/>
        <v>0</v>
      </c>
      <c r="X174" s="55"/>
      <c r="Y174" s="351" t="s">
        <v>2038</v>
      </c>
    </row>
    <row r="175" spans="1:25" s="382" customFormat="1" ht="24" customHeight="1" x14ac:dyDescent="0.25">
      <c r="A175" s="210" t="s">
        <v>15</v>
      </c>
      <c r="B175" s="210" t="s">
        <v>477</v>
      </c>
      <c r="C175" s="210" t="s">
        <v>63</v>
      </c>
      <c r="D175" s="210" t="s">
        <v>1860</v>
      </c>
      <c r="E175" s="50">
        <v>44799</v>
      </c>
      <c r="F175" s="210" t="s">
        <v>2585</v>
      </c>
      <c r="G175" s="219" t="s">
        <v>308</v>
      </c>
      <c r="H175" s="210">
        <v>225</v>
      </c>
      <c r="I175" s="51" t="s">
        <v>1859</v>
      </c>
      <c r="J175" s="210">
        <v>390</v>
      </c>
      <c r="K175" s="51" t="s">
        <v>302</v>
      </c>
      <c r="L175" s="210" t="s">
        <v>1264</v>
      </c>
      <c r="M175" s="210" t="s">
        <v>2735</v>
      </c>
      <c r="N175" s="219">
        <v>2022</v>
      </c>
      <c r="O175" s="433">
        <f t="shared" si="38"/>
        <v>591722.69999999995</v>
      </c>
      <c r="P175" s="433"/>
      <c r="Q175" s="433">
        <v>591722.69999999995</v>
      </c>
      <c r="R175" s="433"/>
      <c r="S175" s="51"/>
      <c r="T175" s="433">
        <v>591722.69999999995</v>
      </c>
      <c r="U175" s="219"/>
      <c r="V175" s="433"/>
      <c r="W175" s="433">
        <f>O175-T175</f>
        <v>0</v>
      </c>
      <c r="X175" s="277"/>
      <c r="Y175" s="210"/>
    </row>
    <row r="176" spans="1:25" s="379" customFormat="1" ht="48" customHeight="1" x14ac:dyDescent="0.25">
      <c r="A176" s="351" t="s">
        <v>15</v>
      </c>
      <c r="B176" s="351" t="s">
        <v>1770</v>
      </c>
      <c r="C176" s="351" t="s">
        <v>63</v>
      </c>
      <c r="D176" s="351" t="s">
        <v>1866</v>
      </c>
      <c r="E176" s="54">
        <v>44859</v>
      </c>
      <c r="F176" s="351" t="s">
        <v>1891</v>
      </c>
      <c r="G176" s="427" t="s">
        <v>139</v>
      </c>
      <c r="H176" s="351">
        <v>346</v>
      </c>
      <c r="I176" s="55" t="s">
        <v>1865</v>
      </c>
      <c r="J176" s="351">
        <v>390</v>
      </c>
      <c r="K176" s="55" t="s">
        <v>1685</v>
      </c>
      <c r="L176" s="351" t="s">
        <v>49</v>
      </c>
      <c r="M176" s="351" t="s">
        <v>1864</v>
      </c>
      <c r="N176" s="375">
        <v>2022</v>
      </c>
      <c r="O176" s="106">
        <f>Q176</f>
        <v>160278.99</v>
      </c>
      <c r="P176" s="106"/>
      <c r="Q176" s="106">
        <v>160278.99</v>
      </c>
      <c r="R176" s="106">
        <v>227290.12</v>
      </c>
      <c r="S176" s="55" t="s">
        <v>2266</v>
      </c>
      <c r="T176" s="106">
        <f>РАЗМЕЩЕНИЯ!L108</f>
        <v>160278.99</v>
      </c>
      <c r="U176" s="375" t="str">
        <f>РАЗМЕЩЕНИЯ!N108</f>
        <v xml:space="preserve">0172100010122000099/2022       от 17.10.2022 </v>
      </c>
      <c r="V176" s="106">
        <f t="shared" si="36"/>
        <v>67011.13</v>
      </c>
      <c r="W176" s="106">
        <f t="shared" ref="W176:W204" si="39">O176-T176</f>
        <v>0</v>
      </c>
      <c r="X176" s="55"/>
      <c r="Y176" s="351"/>
    </row>
    <row r="177" spans="1:25" s="379" customFormat="1" ht="36" customHeight="1" x14ac:dyDescent="0.25">
      <c r="A177" s="351" t="s">
        <v>191</v>
      </c>
      <c r="B177" s="351" t="s">
        <v>481</v>
      </c>
      <c r="C177" s="351" t="s">
        <v>1423</v>
      </c>
      <c r="D177" s="351" t="s">
        <v>2198</v>
      </c>
      <c r="E177" s="54">
        <v>44824</v>
      </c>
      <c r="F177" s="351" t="s">
        <v>2199</v>
      </c>
      <c r="G177" s="427" t="s">
        <v>122</v>
      </c>
      <c r="H177" s="351">
        <v>310</v>
      </c>
      <c r="I177" s="55" t="s">
        <v>2200</v>
      </c>
      <c r="J177" s="351">
        <v>390</v>
      </c>
      <c r="K177" s="55" t="s">
        <v>1060</v>
      </c>
      <c r="L177" s="351" t="s">
        <v>49</v>
      </c>
      <c r="M177" s="351" t="s">
        <v>1867</v>
      </c>
      <c r="N177" s="375">
        <v>2022</v>
      </c>
      <c r="O177" s="106">
        <f t="shared" si="38"/>
        <v>33900</v>
      </c>
      <c r="P177" s="106"/>
      <c r="Q177" s="106">
        <v>33900</v>
      </c>
      <c r="R177" s="106">
        <f>РАЗМЕЩЕНИЯ!G111</f>
        <v>33900</v>
      </c>
      <c r="S177" s="55" t="s">
        <v>2290</v>
      </c>
      <c r="T177" s="106">
        <f>РАЗМЕЩЕНИЯ!L111</f>
        <v>33900</v>
      </c>
      <c r="U177" s="375" t="str">
        <f>РАЗМЕЩЕНИЯ!N111</f>
        <v xml:space="preserve">0172100010122000102/2022    от 17.10.2022 </v>
      </c>
      <c r="V177" s="106">
        <f t="shared" si="36"/>
        <v>0</v>
      </c>
      <c r="W177" s="106">
        <f t="shared" si="39"/>
        <v>0</v>
      </c>
      <c r="X177" s="55" t="s">
        <v>1902</v>
      </c>
      <c r="Y177" s="351"/>
    </row>
    <row r="178" spans="1:25" s="379" customFormat="1" ht="48" customHeight="1" x14ac:dyDescent="0.25">
      <c r="A178" s="351" t="s">
        <v>15</v>
      </c>
      <c r="B178" s="351" t="s">
        <v>477</v>
      </c>
      <c r="C178" s="351" t="s">
        <v>63</v>
      </c>
      <c r="D178" s="351" t="s">
        <v>1863</v>
      </c>
      <c r="E178" s="54">
        <v>44827</v>
      </c>
      <c r="F178" s="351" t="s">
        <v>1892</v>
      </c>
      <c r="G178" s="427" t="s">
        <v>122</v>
      </c>
      <c r="H178" s="351">
        <v>344</v>
      </c>
      <c r="I178" s="55" t="s">
        <v>1862</v>
      </c>
      <c r="J178" s="351">
        <v>390</v>
      </c>
      <c r="K178" s="55" t="s">
        <v>1685</v>
      </c>
      <c r="L178" s="351" t="s">
        <v>49</v>
      </c>
      <c r="M178" s="351" t="s">
        <v>1861</v>
      </c>
      <c r="N178" s="375">
        <v>2022</v>
      </c>
      <c r="O178" s="106">
        <f t="shared" si="38"/>
        <v>92106.67</v>
      </c>
      <c r="P178" s="106"/>
      <c r="Q178" s="106">
        <v>92106.67</v>
      </c>
      <c r="R178" s="106">
        <f>РАЗМЕЩЕНИЯ!G105</f>
        <v>255854.51</v>
      </c>
      <c r="S178" s="55" t="s">
        <v>2051</v>
      </c>
      <c r="T178" s="106">
        <f>РАЗМЕЩЕНИЯ!L105</f>
        <v>92106.67</v>
      </c>
      <c r="U178" s="375" t="str">
        <f>РАЗМЕЩЕНИЯ!N105</f>
        <v>0172100010122000096/2022 от 28.09.2022</v>
      </c>
      <c r="V178" s="106">
        <f>R178-T178</f>
        <v>163747.84000000003</v>
      </c>
      <c r="W178" s="106">
        <f t="shared" si="39"/>
        <v>0</v>
      </c>
      <c r="X178" s="375" t="str">
        <f>РАЗМЕЩЕНИЯ!F105</f>
        <v>СМП,126н,617</v>
      </c>
      <c r="Y178" s="351"/>
    </row>
    <row r="179" spans="1:25" ht="72" customHeight="1" x14ac:dyDescent="0.25">
      <c r="A179" s="351" t="s">
        <v>205</v>
      </c>
      <c r="B179" s="351" t="s">
        <v>493</v>
      </c>
      <c r="C179" s="351" t="s">
        <v>476</v>
      </c>
      <c r="D179" s="351" t="s">
        <v>1886</v>
      </c>
      <c r="E179" s="54">
        <v>44832</v>
      </c>
      <c r="F179" s="351" t="s">
        <v>1890</v>
      </c>
      <c r="G179" s="427" t="s">
        <v>122</v>
      </c>
      <c r="H179" s="351">
        <v>225</v>
      </c>
      <c r="I179" s="55" t="s">
        <v>1538</v>
      </c>
      <c r="J179" s="351">
        <v>300</v>
      </c>
      <c r="K179" s="55" t="s">
        <v>1688</v>
      </c>
      <c r="L179" s="351" t="s">
        <v>910</v>
      </c>
      <c r="M179" s="351" t="s">
        <v>211</v>
      </c>
      <c r="N179" s="375">
        <v>2022</v>
      </c>
      <c r="O179" s="106">
        <f>Q179</f>
        <v>252744.81</v>
      </c>
      <c r="P179" s="106"/>
      <c r="Q179" s="106">
        <v>252744.81</v>
      </c>
      <c r="R179" s="106">
        <f>РАЗМЕЩЕНИЯ!G125</f>
        <v>252744.81</v>
      </c>
      <c r="S179" s="55" t="s">
        <v>2390</v>
      </c>
      <c r="T179" s="106">
        <f>РАЗМЕЩЕНИЯ!L125</f>
        <v>252744.81</v>
      </c>
      <c r="U179" s="375" t="str">
        <f>РАЗМЕЩЕНИЯ!N125</f>
        <v xml:space="preserve">0172100010122000116/2022 от 07.11.2022  </v>
      </c>
      <c r="V179" s="106">
        <f>R179-T179</f>
        <v>0</v>
      </c>
      <c r="W179" s="106">
        <f t="shared" si="39"/>
        <v>0</v>
      </c>
      <c r="X179" s="375"/>
      <c r="Y179" s="351"/>
    </row>
    <row r="180" spans="1:25" ht="60" customHeight="1" x14ac:dyDescent="0.25">
      <c r="A180" s="351" t="s">
        <v>59</v>
      </c>
      <c r="B180" s="351" t="s">
        <v>492</v>
      </c>
      <c r="C180" s="351" t="s">
        <v>124</v>
      </c>
      <c r="D180" s="351" t="s">
        <v>2019</v>
      </c>
      <c r="E180" s="54">
        <v>44810</v>
      </c>
      <c r="F180" s="351" t="s">
        <v>550</v>
      </c>
      <c r="G180" s="427" t="s">
        <v>122</v>
      </c>
      <c r="H180" s="351">
        <v>226</v>
      </c>
      <c r="I180" s="55" t="s">
        <v>81</v>
      </c>
      <c r="J180" s="351">
        <v>300</v>
      </c>
      <c r="K180" s="55" t="s">
        <v>183</v>
      </c>
      <c r="L180" s="351" t="s">
        <v>333</v>
      </c>
      <c r="M180" s="351" t="s">
        <v>34</v>
      </c>
      <c r="N180" s="375">
        <v>2022</v>
      </c>
      <c r="O180" s="106">
        <f t="shared" ref="O180" si="40">Q180</f>
        <v>91200</v>
      </c>
      <c r="P180" s="106"/>
      <c r="Q180" s="106">
        <v>91200</v>
      </c>
      <c r="R180" s="106">
        <f>'ЕП п.4 и п.12'!E23</f>
        <v>91200</v>
      </c>
      <c r="S180" s="55" t="str">
        <f>'ЕП п.4 и п.12'!F23</f>
        <v>100205064122100024</v>
      </c>
      <c r="T180" s="106">
        <f>'ЕП п.4 и п.12'!G23</f>
        <v>91200</v>
      </c>
      <c r="U180" s="375" t="str">
        <f>'ЕП п.4 и п.12'!H23</f>
        <v>19/2022-м от 04.10.2022</v>
      </c>
      <c r="V180" s="106">
        <f>R180-T180</f>
        <v>0</v>
      </c>
      <c r="W180" s="106">
        <f t="shared" si="39"/>
        <v>0</v>
      </c>
      <c r="X180" s="375"/>
      <c r="Y180" s="351" t="s">
        <v>2038</v>
      </c>
    </row>
    <row r="181" spans="1:25" ht="60" customHeight="1" x14ac:dyDescent="0.25">
      <c r="A181" s="351" t="s">
        <v>205</v>
      </c>
      <c r="B181" s="351" t="s">
        <v>493</v>
      </c>
      <c r="C181" s="351" t="s">
        <v>476</v>
      </c>
      <c r="D181" s="351" t="s">
        <v>2239</v>
      </c>
      <c r="E181" s="54">
        <v>44859</v>
      </c>
      <c r="F181" s="351" t="s">
        <v>550</v>
      </c>
      <c r="G181" s="427" t="s">
        <v>122</v>
      </c>
      <c r="H181" s="351">
        <v>346</v>
      </c>
      <c r="I181" s="55" t="s">
        <v>2025</v>
      </c>
      <c r="J181" s="351">
        <v>390</v>
      </c>
      <c r="K181" s="55" t="s">
        <v>256</v>
      </c>
      <c r="L181" s="351" t="s">
        <v>333</v>
      </c>
      <c r="M181" s="351" t="s">
        <v>2026</v>
      </c>
      <c r="N181" s="375">
        <v>2022</v>
      </c>
      <c r="O181" s="565">
        <f>Q181</f>
        <v>38509</v>
      </c>
      <c r="P181" s="106"/>
      <c r="Q181" s="570">
        <v>38509</v>
      </c>
      <c r="R181" s="106">
        <f>'ЕП п.4 и п.12'!E24</f>
        <v>39960</v>
      </c>
      <c r="S181" s="55" t="str">
        <f>'ЕП п.4 и п.12'!F24</f>
        <v>100205064122100021</v>
      </c>
      <c r="T181" s="106">
        <f>'ЕП п.4 и п.12'!G24</f>
        <v>32400</v>
      </c>
      <c r="U181" s="375" t="str">
        <f>'ЕП п.4 и п.12'!H24</f>
        <v>16/2022-м от 23.09.2022</v>
      </c>
      <c r="V181" s="106">
        <f>R181-T181</f>
        <v>7560</v>
      </c>
      <c r="W181" s="570">
        <f>O181-SUM(T181:T182)</f>
        <v>0</v>
      </c>
      <c r="X181" s="375"/>
      <c r="Y181" s="351" t="s">
        <v>671</v>
      </c>
    </row>
    <row r="182" spans="1:25" ht="48" customHeight="1" x14ac:dyDescent="0.25">
      <c r="A182" s="351" t="s">
        <v>205</v>
      </c>
      <c r="B182" s="351" t="s">
        <v>493</v>
      </c>
      <c r="C182" s="351" t="s">
        <v>476</v>
      </c>
      <c r="D182" s="351" t="s">
        <v>2239</v>
      </c>
      <c r="E182" s="54">
        <v>44859</v>
      </c>
      <c r="F182" s="351" t="s">
        <v>550</v>
      </c>
      <c r="G182" s="427" t="s">
        <v>122</v>
      </c>
      <c r="H182" s="351">
        <v>346</v>
      </c>
      <c r="I182" s="55" t="s">
        <v>2025</v>
      </c>
      <c r="J182" s="351">
        <v>390</v>
      </c>
      <c r="K182" s="55" t="s">
        <v>256</v>
      </c>
      <c r="L182" s="351" t="s">
        <v>333</v>
      </c>
      <c r="M182" s="351" t="s">
        <v>2026</v>
      </c>
      <c r="N182" s="375">
        <v>2022</v>
      </c>
      <c r="O182" s="566"/>
      <c r="P182" s="106"/>
      <c r="Q182" s="570"/>
      <c r="R182" s="106">
        <f>'ЕП п.4 и п.12'!E25</f>
        <v>7585</v>
      </c>
      <c r="S182" s="55" t="str">
        <f>'ЕП п.4 и п.12'!F25</f>
        <v>100205064122100023</v>
      </c>
      <c r="T182" s="106">
        <f>'ЕП п.4 и п.12'!G25</f>
        <v>6109</v>
      </c>
      <c r="U182" s="375" t="str">
        <f>'ЕП п.4 и п.12'!H25</f>
        <v>18/2022-м от 29.09.2022</v>
      </c>
      <c r="V182" s="106">
        <f>R182-T182</f>
        <v>1476</v>
      </c>
      <c r="W182" s="570"/>
      <c r="X182" s="375"/>
      <c r="Y182" s="351" t="s">
        <v>671</v>
      </c>
    </row>
    <row r="183" spans="1:25" ht="35.25" customHeight="1" x14ac:dyDescent="0.25">
      <c r="A183" s="351" t="s">
        <v>205</v>
      </c>
      <c r="B183" s="351" t="s">
        <v>493</v>
      </c>
      <c r="C183" s="351" t="s">
        <v>476</v>
      </c>
      <c r="D183" s="351" t="s">
        <v>2104</v>
      </c>
      <c r="E183" s="54">
        <v>44875</v>
      </c>
      <c r="F183" s="351" t="s">
        <v>2110</v>
      </c>
      <c r="G183" s="427" t="s">
        <v>122</v>
      </c>
      <c r="H183" s="351">
        <v>225</v>
      </c>
      <c r="I183" s="55" t="s">
        <v>238</v>
      </c>
      <c r="J183" s="351">
        <v>300</v>
      </c>
      <c r="K183" s="55" t="s">
        <v>1688</v>
      </c>
      <c r="L183" s="351" t="s">
        <v>910</v>
      </c>
      <c r="M183" s="351" t="s">
        <v>2097</v>
      </c>
      <c r="N183" s="375">
        <v>2022</v>
      </c>
      <c r="O183" s="570">
        <f>Q183</f>
        <v>0</v>
      </c>
      <c r="P183" s="106"/>
      <c r="Q183" s="570">
        <v>0</v>
      </c>
      <c r="R183" s="106">
        <f>РАЗМЕЩЕНИЯ!G140</f>
        <v>1090491</v>
      </c>
      <c r="S183" s="55" t="s">
        <v>2618</v>
      </c>
      <c r="T183" s="106">
        <f>РАЗМЕЩЕНИЯ!L140</f>
        <v>0</v>
      </c>
      <c r="U183" s="375">
        <f>РАЗМЕЩЕНИЯ!N140</f>
        <v>0</v>
      </c>
      <c r="V183" s="106">
        <f t="shared" ref="V183:V185" si="41">R183-T183</f>
        <v>1090491</v>
      </c>
      <c r="W183" s="570">
        <f>O183-(T184+T183)</f>
        <v>0</v>
      </c>
      <c r="X183" s="375"/>
      <c r="Y183" s="351" t="s">
        <v>2619</v>
      </c>
    </row>
    <row r="184" spans="1:25" ht="68.25" customHeight="1" x14ac:dyDescent="0.25">
      <c r="A184" s="351" t="s">
        <v>205</v>
      </c>
      <c r="B184" s="351" t="s">
        <v>493</v>
      </c>
      <c r="C184" s="351" t="s">
        <v>476</v>
      </c>
      <c r="D184" s="351" t="s">
        <v>2104</v>
      </c>
      <c r="E184" s="54">
        <v>44875</v>
      </c>
      <c r="F184" s="351" t="s">
        <v>2110</v>
      </c>
      <c r="G184" s="427" t="s">
        <v>122</v>
      </c>
      <c r="H184" s="351">
        <v>225</v>
      </c>
      <c r="I184" s="55" t="s">
        <v>238</v>
      </c>
      <c r="J184" s="351">
        <v>300</v>
      </c>
      <c r="K184" s="55" t="s">
        <v>1688</v>
      </c>
      <c r="L184" s="351" t="s">
        <v>910</v>
      </c>
      <c r="M184" s="351" t="s">
        <v>2097</v>
      </c>
      <c r="N184" s="375">
        <v>2022</v>
      </c>
      <c r="O184" s="570"/>
      <c r="P184" s="106"/>
      <c r="Q184" s="570"/>
      <c r="R184" s="106">
        <f>РАЗМЕЩЕНИЯ!G135</f>
        <v>709509</v>
      </c>
      <c r="S184" s="55" t="s">
        <v>2493</v>
      </c>
      <c r="T184" s="106">
        <f>РАЗМЕЩЕНИЯ!L135</f>
        <v>0</v>
      </c>
      <c r="U184" s="375">
        <f>РАЗМЕЩЕНИЯ!N135</f>
        <v>0</v>
      </c>
      <c r="V184" s="106">
        <f t="shared" si="41"/>
        <v>709509</v>
      </c>
      <c r="W184" s="570"/>
      <c r="X184" s="375"/>
      <c r="Y184" s="351" t="s">
        <v>2693</v>
      </c>
    </row>
    <row r="185" spans="1:25" ht="45" customHeight="1" x14ac:dyDescent="0.25">
      <c r="A185" s="351" t="s">
        <v>205</v>
      </c>
      <c r="B185" s="351" t="s">
        <v>493</v>
      </c>
      <c r="C185" s="351" t="s">
        <v>476</v>
      </c>
      <c r="D185" s="351" t="s">
        <v>2105</v>
      </c>
      <c r="E185" s="54">
        <v>44816</v>
      </c>
      <c r="F185" s="351" t="s">
        <v>2109</v>
      </c>
      <c r="G185" s="427" t="s">
        <v>122</v>
      </c>
      <c r="H185" s="351">
        <v>225</v>
      </c>
      <c r="I185" s="55" t="s">
        <v>229</v>
      </c>
      <c r="J185" s="351">
        <v>300</v>
      </c>
      <c r="K185" s="55" t="s">
        <v>1688</v>
      </c>
      <c r="L185" s="351" t="s">
        <v>910</v>
      </c>
      <c r="M185" s="351" t="s">
        <v>211</v>
      </c>
      <c r="N185" s="375">
        <v>2022</v>
      </c>
      <c r="O185" s="106">
        <f t="shared" ref="O185:O186" si="42">Q185</f>
        <v>500000</v>
      </c>
      <c r="P185" s="106"/>
      <c r="Q185" s="106">
        <v>500000</v>
      </c>
      <c r="R185" s="106">
        <f>РАЗМЕЩЕНИЯ!G126</f>
        <v>500000</v>
      </c>
      <c r="S185" s="55" t="s">
        <v>2389</v>
      </c>
      <c r="T185" s="106">
        <f>РАЗМЕЩЕНИЯ!L126</f>
        <v>500000</v>
      </c>
      <c r="U185" s="375" t="str">
        <f>РАЗМЕЩЕНИЯ!N126</f>
        <v xml:space="preserve">0172100010122000117/2022 от  07.11.2022 </v>
      </c>
      <c r="V185" s="106">
        <f t="shared" si="41"/>
        <v>0</v>
      </c>
      <c r="W185" s="106">
        <f t="shared" si="39"/>
        <v>0</v>
      </c>
      <c r="X185" s="375"/>
      <c r="Y185" s="351"/>
    </row>
    <row r="186" spans="1:25" ht="71.25" customHeight="1" x14ac:dyDescent="0.25">
      <c r="A186" s="351" t="s">
        <v>205</v>
      </c>
      <c r="B186" s="351" t="s">
        <v>493</v>
      </c>
      <c r="C186" s="351" t="s">
        <v>476</v>
      </c>
      <c r="D186" s="351" t="s">
        <v>2106</v>
      </c>
      <c r="E186" s="54">
        <v>44832</v>
      </c>
      <c r="F186" s="351" t="s">
        <v>2111</v>
      </c>
      <c r="G186" s="427" t="s">
        <v>122</v>
      </c>
      <c r="H186" s="351">
        <v>225</v>
      </c>
      <c r="I186" s="55" t="s">
        <v>213</v>
      </c>
      <c r="J186" s="351">
        <v>300</v>
      </c>
      <c r="K186" s="55" t="s">
        <v>147</v>
      </c>
      <c r="L186" s="351" t="s">
        <v>49</v>
      </c>
      <c r="M186" s="351" t="s">
        <v>994</v>
      </c>
      <c r="N186" s="375">
        <v>2022</v>
      </c>
      <c r="O186" s="106">
        <f t="shared" si="42"/>
        <v>699464.99</v>
      </c>
      <c r="P186" s="106"/>
      <c r="Q186" s="106">
        <v>699464.99</v>
      </c>
      <c r="R186" s="106">
        <f>РАЗМЕЩЕНИЯ!G110</f>
        <v>699464.99</v>
      </c>
      <c r="S186" s="55" t="s">
        <v>2278</v>
      </c>
      <c r="T186" s="106">
        <f>РАЗМЕЩЕНИЯ!L110</f>
        <v>699464.99</v>
      </c>
      <c r="U186" s="375" t="str">
        <f>РАЗМЕЩЕНИЯ!N110</f>
        <v xml:space="preserve">0172100010122000101/2022        от 17.10.2022  </v>
      </c>
      <c r="V186" s="106">
        <f>R186-T186</f>
        <v>0</v>
      </c>
      <c r="W186" s="106">
        <f>O186-T186</f>
        <v>0</v>
      </c>
      <c r="X186" s="375" t="s">
        <v>70</v>
      </c>
      <c r="Y186" s="351"/>
    </row>
    <row r="187" spans="1:25" ht="42" customHeight="1" x14ac:dyDescent="0.25">
      <c r="A187" s="351" t="s">
        <v>205</v>
      </c>
      <c r="B187" s="351" t="s">
        <v>493</v>
      </c>
      <c r="C187" s="351" t="s">
        <v>476</v>
      </c>
      <c r="D187" s="351" t="s">
        <v>2107</v>
      </c>
      <c r="E187" s="54">
        <v>44915</v>
      </c>
      <c r="F187" s="351" t="s">
        <v>2112</v>
      </c>
      <c r="G187" s="427" t="s">
        <v>122</v>
      </c>
      <c r="H187" s="351">
        <v>346</v>
      </c>
      <c r="I187" s="55" t="s">
        <v>206</v>
      </c>
      <c r="J187" s="351">
        <v>390</v>
      </c>
      <c r="K187" s="55" t="s">
        <v>1686</v>
      </c>
      <c r="L187" s="351" t="s">
        <v>49</v>
      </c>
      <c r="M187" s="351" t="s">
        <v>208</v>
      </c>
      <c r="N187" s="375">
        <v>2022</v>
      </c>
      <c r="O187" s="565">
        <f>Q187</f>
        <v>1450536.52</v>
      </c>
      <c r="P187" s="106"/>
      <c r="Q187" s="565">
        <v>1450536.52</v>
      </c>
      <c r="R187" s="106">
        <f>РАЗМЕЩЕНИЯ!G116</f>
        <v>224652.14</v>
      </c>
      <c r="S187" s="55" t="s">
        <v>2354</v>
      </c>
      <c r="T187" s="106">
        <f>РАЗМЕЩЕНИЯ!L116</f>
        <v>147113.22</v>
      </c>
      <c r="U187" s="375" t="str">
        <f>РАЗМЕЩЕНИЯ!N116</f>
        <v>0172100010122000107/2022  от  24.10.2022</v>
      </c>
      <c r="V187" s="106">
        <f>R187-T187</f>
        <v>77538.920000000013</v>
      </c>
      <c r="W187" s="565">
        <f>O187-SUM(T187:T190)</f>
        <v>0</v>
      </c>
      <c r="X187" s="375" t="s">
        <v>2209</v>
      </c>
      <c r="Y187" s="351"/>
    </row>
    <row r="188" spans="1:25" ht="42" customHeight="1" x14ac:dyDescent="0.25">
      <c r="A188" s="351" t="s">
        <v>205</v>
      </c>
      <c r="B188" s="351" t="s">
        <v>493</v>
      </c>
      <c r="C188" s="351" t="s">
        <v>476</v>
      </c>
      <c r="D188" s="351" t="s">
        <v>2107</v>
      </c>
      <c r="E188" s="54">
        <v>44915</v>
      </c>
      <c r="F188" s="351" t="s">
        <v>2112</v>
      </c>
      <c r="G188" s="427" t="s">
        <v>122</v>
      </c>
      <c r="H188" s="351">
        <v>346</v>
      </c>
      <c r="I188" s="55" t="s">
        <v>206</v>
      </c>
      <c r="J188" s="351">
        <v>390</v>
      </c>
      <c r="K188" s="55" t="s">
        <v>1686</v>
      </c>
      <c r="L188" s="351" t="s">
        <v>49</v>
      </c>
      <c r="M188" s="351" t="s">
        <v>208</v>
      </c>
      <c r="N188" s="417">
        <v>2022</v>
      </c>
      <c r="O188" s="567"/>
      <c r="P188" s="106"/>
      <c r="Q188" s="567"/>
      <c r="R188" s="106">
        <f>РАЗМЕЩЕНИЯ!G146</f>
        <v>326491.49</v>
      </c>
      <c r="S188" s="55" t="s">
        <v>2634</v>
      </c>
      <c r="T188" s="106">
        <f>РАЗМЕЩЕНИЯ!L146</f>
        <v>293842.49</v>
      </c>
      <c r="U188" s="417" t="str">
        <f>РАЗМЕЩЕНИЯ!N146</f>
        <v xml:space="preserve">0172100010122000137/2022  от 22.11.2022 </v>
      </c>
      <c r="V188" s="106">
        <f>R188-T188</f>
        <v>32649</v>
      </c>
      <c r="W188" s="567"/>
      <c r="X188" s="417" t="s">
        <v>2209</v>
      </c>
      <c r="Y188" s="351"/>
    </row>
    <row r="189" spans="1:25" ht="42" customHeight="1" x14ac:dyDescent="0.25">
      <c r="A189" s="351" t="s">
        <v>205</v>
      </c>
      <c r="B189" s="351" t="s">
        <v>493</v>
      </c>
      <c r="C189" s="351" t="s">
        <v>476</v>
      </c>
      <c r="D189" s="351" t="s">
        <v>2107</v>
      </c>
      <c r="E189" s="54">
        <v>44915</v>
      </c>
      <c r="F189" s="351" t="s">
        <v>2112</v>
      </c>
      <c r="G189" s="471" t="s">
        <v>122</v>
      </c>
      <c r="H189" s="351">
        <v>346</v>
      </c>
      <c r="I189" s="55" t="s">
        <v>206</v>
      </c>
      <c r="J189" s="351">
        <v>390</v>
      </c>
      <c r="K189" s="55" t="s">
        <v>1686</v>
      </c>
      <c r="L189" s="351" t="s">
        <v>49</v>
      </c>
      <c r="M189" s="351" t="s">
        <v>208</v>
      </c>
      <c r="N189" s="471">
        <v>2022</v>
      </c>
      <c r="O189" s="567"/>
      <c r="P189" s="470"/>
      <c r="Q189" s="567"/>
      <c r="R189" s="470">
        <f>РАЗМЕЩЕНИЯ!G149</f>
        <v>710300</v>
      </c>
      <c r="S189" s="55" t="s">
        <v>2749</v>
      </c>
      <c r="T189" s="470">
        <f>РАЗМЕЩЕНИЯ!L149</f>
        <v>514967.5</v>
      </c>
      <c r="U189" s="471" t="str">
        <f>РАЗМЕЩЕНИЯ!N149</f>
        <v xml:space="preserve">0172100010122000140/2022 от 12.12.2022 </v>
      </c>
      <c r="V189" s="470">
        <f>R189-T189</f>
        <v>195332.5</v>
      </c>
      <c r="W189" s="567"/>
      <c r="X189" s="471" t="str">
        <f>РАЗМЕЩЕНИЯ!F149</f>
        <v>СМП,126н, 878 не применяется</v>
      </c>
      <c r="Y189" s="351"/>
    </row>
    <row r="190" spans="1:25" ht="42" customHeight="1" x14ac:dyDescent="0.25">
      <c r="A190" s="351" t="s">
        <v>205</v>
      </c>
      <c r="B190" s="351" t="s">
        <v>493</v>
      </c>
      <c r="C190" s="351" t="s">
        <v>476</v>
      </c>
      <c r="D190" s="351" t="s">
        <v>2107</v>
      </c>
      <c r="E190" s="54">
        <v>44915</v>
      </c>
      <c r="F190" s="351" t="s">
        <v>2112</v>
      </c>
      <c r="G190" s="483" t="s">
        <v>122</v>
      </c>
      <c r="H190" s="351">
        <v>346</v>
      </c>
      <c r="I190" s="55" t="s">
        <v>206</v>
      </c>
      <c r="J190" s="351">
        <v>390</v>
      </c>
      <c r="K190" s="55" t="s">
        <v>1686</v>
      </c>
      <c r="L190" s="351" t="s">
        <v>49</v>
      </c>
      <c r="M190" s="351" t="s">
        <v>208</v>
      </c>
      <c r="N190" s="483">
        <v>2022</v>
      </c>
      <c r="O190" s="566"/>
      <c r="P190" s="481"/>
      <c r="Q190" s="566"/>
      <c r="R190" s="481">
        <f>РАЗМЕЩЕНИЯ!G152</f>
        <v>662500</v>
      </c>
      <c r="S190" s="55" t="s">
        <v>2834</v>
      </c>
      <c r="T190" s="481">
        <f>РАЗМЕЩЕНИЯ!L152</f>
        <v>494613.31</v>
      </c>
      <c r="U190" s="483" t="str">
        <f>РАЗМЕЩЕНИЯ!N152</f>
        <v xml:space="preserve">0172100010122000143/2022 от 19.12.2022 </v>
      </c>
      <c r="V190" s="481">
        <f>R190-T190</f>
        <v>167886.69</v>
      </c>
      <c r="W190" s="566"/>
      <c r="X190" s="483" t="str">
        <f>РАЗМЕЩЕНИЯ!F152</f>
        <v>СМП,126н, 878 не применяется</v>
      </c>
      <c r="Y190" s="351"/>
    </row>
    <row r="191" spans="1:25" ht="33" customHeight="1" x14ac:dyDescent="0.25">
      <c r="A191" s="351" t="s">
        <v>205</v>
      </c>
      <c r="B191" s="351" t="s">
        <v>493</v>
      </c>
      <c r="C191" s="351" t="s">
        <v>476</v>
      </c>
      <c r="D191" s="351" t="s">
        <v>2108</v>
      </c>
      <c r="E191" s="54">
        <v>44859</v>
      </c>
      <c r="F191" s="351" t="s">
        <v>2113</v>
      </c>
      <c r="G191" s="427" t="s">
        <v>122</v>
      </c>
      <c r="H191" s="351">
        <v>346</v>
      </c>
      <c r="I191" s="55" t="s">
        <v>2098</v>
      </c>
      <c r="J191" s="351">
        <v>390</v>
      </c>
      <c r="K191" s="55" t="s">
        <v>1686</v>
      </c>
      <c r="L191" s="351" t="s">
        <v>49</v>
      </c>
      <c r="M191" s="351" t="s">
        <v>237</v>
      </c>
      <c r="N191" s="375">
        <v>2022</v>
      </c>
      <c r="O191" s="106">
        <f>Q191</f>
        <v>416498.02</v>
      </c>
      <c r="P191" s="106"/>
      <c r="Q191" s="106">
        <v>416498.02</v>
      </c>
      <c r="R191" s="106">
        <f>РАЗМЕЩЕНИЯ!G118</f>
        <v>599278</v>
      </c>
      <c r="S191" s="55" t="s">
        <v>2353</v>
      </c>
      <c r="T191" s="106">
        <f>РАЗМЕЩЕНИЯ!L118</f>
        <v>416498.02</v>
      </c>
      <c r="U191" s="375" t="str">
        <f>РАЗМЕЩЕНИЯ!N118</f>
        <v>0172100010122000109/2022 от 24.10.2022</v>
      </c>
      <c r="V191" s="106">
        <f t="shared" ref="V191:V195" si="43">R191-T191</f>
        <v>182779.97999999998</v>
      </c>
      <c r="W191" s="106">
        <f t="shared" si="39"/>
        <v>0</v>
      </c>
      <c r="X191" s="375" t="s">
        <v>712</v>
      </c>
      <c r="Y191" s="351"/>
    </row>
    <row r="192" spans="1:25" ht="46" x14ac:dyDescent="0.25">
      <c r="A192" s="351" t="s">
        <v>191</v>
      </c>
      <c r="B192" s="351" t="s">
        <v>481</v>
      </c>
      <c r="C192" s="351" t="s">
        <v>1423</v>
      </c>
      <c r="D192" s="351" t="s">
        <v>2235</v>
      </c>
      <c r="E192" s="54">
        <v>44827</v>
      </c>
      <c r="F192" s="351" t="s">
        <v>2271</v>
      </c>
      <c r="G192" s="427" t="s">
        <v>122</v>
      </c>
      <c r="H192" s="351">
        <v>349</v>
      </c>
      <c r="I192" s="55" t="s">
        <v>2231</v>
      </c>
      <c r="J192" s="351">
        <v>390</v>
      </c>
      <c r="K192" s="55" t="s">
        <v>256</v>
      </c>
      <c r="L192" s="351" t="s">
        <v>49</v>
      </c>
      <c r="M192" s="351" t="s">
        <v>2229</v>
      </c>
      <c r="N192" s="375">
        <v>2022</v>
      </c>
      <c r="O192" s="106">
        <f>Q192</f>
        <v>180080</v>
      </c>
      <c r="P192" s="106"/>
      <c r="Q192" s="106">
        <v>180080</v>
      </c>
      <c r="R192" s="106">
        <f>РАЗМЕЩЕНИЯ!G130</f>
        <v>180080</v>
      </c>
      <c r="S192" s="55" t="s">
        <v>2406</v>
      </c>
      <c r="T192" s="106">
        <f>РАЗМЕЩЕНИЯ!L130</f>
        <v>180080</v>
      </c>
      <c r="U192" s="375" t="str">
        <f>РАЗМЕЩЕНИЯ!N130</f>
        <v xml:space="preserve">0172100010122000121/2022 от 25.10.2022 </v>
      </c>
      <c r="V192" s="106">
        <f t="shared" si="43"/>
        <v>0</v>
      </c>
      <c r="W192" s="106">
        <f t="shared" si="39"/>
        <v>0</v>
      </c>
      <c r="X192" s="375" t="s">
        <v>70</v>
      </c>
      <c r="Y192" s="351"/>
    </row>
    <row r="193" spans="1:25" ht="46" x14ac:dyDescent="0.25">
      <c r="A193" s="351" t="s">
        <v>191</v>
      </c>
      <c r="B193" s="351" t="s">
        <v>481</v>
      </c>
      <c r="C193" s="351" t="s">
        <v>1423</v>
      </c>
      <c r="D193" s="351" t="s">
        <v>2236</v>
      </c>
      <c r="E193" s="54">
        <v>44827</v>
      </c>
      <c r="F193" s="351" t="s">
        <v>2272</v>
      </c>
      <c r="G193" s="427" t="s">
        <v>122</v>
      </c>
      <c r="H193" s="351">
        <v>349</v>
      </c>
      <c r="I193" s="55" t="s">
        <v>2232</v>
      </c>
      <c r="J193" s="351">
        <v>390</v>
      </c>
      <c r="K193" s="55" t="s">
        <v>256</v>
      </c>
      <c r="L193" s="351" t="s">
        <v>49</v>
      </c>
      <c r="M193" s="351" t="s">
        <v>2229</v>
      </c>
      <c r="N193" s="375">
        <v>2022</v>
      </c>
      <c r="O193" s="106">
        <f t="shared" ref="O193:O195" si="44">Q193</f>
        <v>175748.65</v>
      </c>
      <c r="P193" s="106"/>
      <c r="Q193" s="106">
        <v>175748.65</v>
      </c>
      <c r="R193" s="106">
        <f>РАЗМЕЩЕНИЯ!G128</f>
        <v>175900</v>
      </c>
      <c r="S193" s="55" t="s">
        <v>2402</v>
      </c>
      <c r="T193" s="106">
        <f>РАЗМЕЩЕНИЯ!L128</f>
        <v>175748.65</v>
      </c>
      <c r="U193" s="375" t="str">
        <f>РАЗМЕЩЕНИЯ!N128</f>
        <v xml:space="preserve">0172100010122000119/2022  от 25.10.2022 </v>
      </c>
      <c r="V193" s="106">
        <f t="shared" si="43"/>
        <v>151.35000000000582</v>
      </c>
      <c r="W193" s="106">
        <f t="shared" si="39"/>
        <v>0</v>
      </c>
      <c r="X193" s="375" t="s">
        <v>2227</v>
      </c>
      <c r="Y193" s="351"/>
    </row>
    <row r="194" spans="1:25" ht="46" x14ac:dyDescent="0.25">
      <c r="A194" s="351" t="s">
        <v>191</v>
      </c>
      <c r="B194" s="351" t="s">
        <v>481</v>
      </c>
      <c r="C194" s="351" t="s">
        <v>1423</v>
      </c>
      <c r="D194" s="351" t="s">
        <v>2237</v>
      </c>
      <c r="E194" s="54">
        <v>44827</v>
      </c>
      <c r="F194" s="351" t="s">
        <v>2273</v>
      </c>
      <c r="G194" s="427" t="s">
        <v>122</v>
      </c>
      <c r="H194" s="351">
        <v>349</v>
      </c>
      <c r="I194" s="55" t="s">
        <v>2233</v>
      </c>
      <c r="J194" s="351">
        <v>390</v>
      </c>
      <c r="K194" s="55" t="s">
        <v>256</v>
      </c>
      <c r="L194" s="351" t="s">
        <v>49</v>
      </c>
      <c r="M194" s="351" t="s">
        <v>2229</v>
      </c>
      <c r="N194" s="375">
        <v>2022</v>
      </c>
      <c r="O194" s="106">
        <f t="shared" si="44"/>
        <v>20655.45</v>
      </c>
      <c r="P194" s="106"/>
      <c r="Q194" s="106">
        <v>20655.45</v>
      </c>
      <c r="R194" s="106">
        <f>РАЗМЕЩЕНИЯ!G129</f>
        <v>20970</v>
      </c>
      <c r="S194" s="55" t="s">
        <v>2404</v>
      </c>
      <c r="T194" s="106">
        <f>РАЗМЕЩЕНИЯ!L129</f>
        <v>20655.45</v>
      </c>
      <c r="U194" s="375" t="str">
        <f>РАЗМЕЩЕНИЯ!N129</f>
        <v xml:space="preserve">0172100010122000120/2022 от 25.10.2022 </v>
      </c>
      <c r="V194" s="106">
        <f t="shared" si="43"/>
        <v>314.54999999999927</v>
      </c>
      <c r="W194" s="106">
        <f t="shared" si="39"/>
        <v>0</v>
      </c>
      <c r="X194" s="375" t="s">
        <v>70</v>
      </c>
      <c r="Y194" s="351"/>
    </row>
    <row r="195" spans="1:25" ht="46" x14ac:dyDescent="0.25">
      <c r="A195" s="351" t="s">
        <v>191</v>
      </c>
      <c r="B195" s="351" t="s">
        <v>481</v>
      </c>
      <c r="C195" s="351" t="s">
        <v>1423</v>
      </c>
      <c r="D195" s="351" t="s">
        <v>2238</v>
      </c>
      <c r="E195" s="54">
        <v>44827</v>
      </c>
      <c r="F195" s="351" t="s">
        <v>2274</v>
      </c>
      <c r="G195" s="427" t="s">
        <v>122</v>
      </c>
      <c r="H195" s="351">
        <v>349</v>
      </c>
      <c r="I195" s="55" t="s">
        <v>2234</v>
      </c>
      <c r="J195" s="351">
        <v>390</v>
      </c>
      <c r="K195" s="55" t="s">
        <v>256</v>
      </c>
      <c r="L195" s="351" t="s">
        <v>49</v>
      </c>
      <c r="M195" s="351" t="s">
        <v>2229</v>
      </c>
      <c r="N195" s="375">
        <v>2022</v>
      </c>
      <c r="O195" s="106">
        <f t="shared" si="44"/>
        <v>22727.3</v>
      </c>
      <c r="P195" s="106"/>
      <c r="Q195" s="106">
        <v>22727.3</v>
      </c>
      <c r="R195" s="106">
        <f>РАЗМЕЩЕНИЯ!G127</f>
        <v>23050</v>
      </c>
      <c r="S195" s="55" t="s">
        <v>2401</v>
      </c>
      <c r="T195" s="106">
        <f>РАЗМЕЩЕНИЯ!L127</f>
        <v>22727.3</v>
      </c>
      <c r="U195" s="375" t="str">
        <f>РАЗМЕЩЕНИЯ!N127</f>
        <v xml:space="preserve">0172100010122000118/2022 от 25.10.2022 </v>
      </c>
      <c r="V195" s="106">
        <f t="shared" si="43"/>
        <v>322.70000000000073</v>
      </c>
      <c r="W195" s="106">
        <f t="shared" si="39"/>
        <v>0</v>
      </c>
      <c r="X195" s="375" t="s">
        <v>768</v>
      </c>
      <c r="Y195" s="351"/>
    </row>
    <row r="196" spans="1:25" ht="69" x14ac:dyDescent="0.25">
      <c r="A196" s="351" t="s">
        <v>15</v>
      </c>
      <c r="B196" s="351" t="s">
        <v>477</v>
      </c>
      <c r="C196" s="351" t="s">
        <v>63</v>
      </c>
      <c r="D196" s="351" t="s">
        <v>2240</v>
      </c>
      <c r="E196" s="54">
        <v>44866</v>
      </c>
      <c r="F196" s="351" t="s">
        <v>2275</v>
      </c>
      <c r="G196" s="427" t="s">
        <v>122</v>
      </c>
      <c r="H196" s="351">
        <v>225</v>
      </c>
      <c r="I196" s="55" t="s">
        <v>328</v>
      </c>
      <c r="J196" s="351">
        <v>300</v>
      </c>
      <c r="K196" s="55" t="s">
        <v>389</v>
      </c>
      <c r="L196" s="351" t="s">
        <v>49</v>
      </c>
      <c r="M196" s="351" t="s">
        <v>2221</v>
      </c>
      <c r="N196" s="375" t="s">
        <v>2243</v>
      </c>
      <c r="O196" s="106">
        <f>Q196+'ПГ 2023-2024'!N95</f>
        <v>599719.92000000004</v>
      </c>
      <c r="P196" s="106"/>
      <c r="Q196" s="106">
        <v>23719.919999999998</v>
      </c>
      <c r="R196" s="106">
        <f>РАЗМЕЩЕНИЯ!G122</f>
        <v>648000</v>
      </c>
      <c r="S196" s="55" t="s">
        <v>2368</v>
      </c>
      <c r="T196" s="106">
        <f>РАЗМЕЩЕНИЯ!L122</f>
        <v>213480</v>
      </c>
      <c r="U196" s="375" t="str">
        <f>РАЗМЕЩЕНИЯ!N122</f>
        <v>0172100010122000113/2022  от 24.10.2022</v>
      </c>
      <c r="V196" s="106">
        <f>R196-T196</f>
        <v>434520</v>
      </c>
      <c r="W196" s="106">
        <f t="shared" si="39"/>
        <v>386239.92000000004</v>
      </c>
      <c r="X196" s="375" t="s">
        <v>70</v>
      </c>
      <c r="Y196" s="351"/>
    </row>
    <row r="197" spans="1:25" ht="82.5" customHeight="1" x14ac:dyDescent="0.25">
      <c r="A197" s="351" t="s">
        <v>15</v>
      </c>
      <c r="B197" s="351" t="s">
        <v>477</v>
      </c>
      <c r="C197" s="351" t="s">
        <v>63</v>
      </c>
      <c r="D197" s="351" t="s">
        <v>2241</v>
      </c>
      <c r="E197" s="54">
        <v>44895</v>
      </c>
      <c r="F197" s="351" t="s">
        <v>2276</v>
      </c>
      <c r="G197" s="427" t="s">
        <v>122</v>
      </c>
      <c r="H197" s="351">
        <v>225</v>
      </c>
      <c r="I197" s="55" t="s">
        <v>328</v>
      </c>
      <c r="J197" s="351">
        <v>300</v>
      </c>
      <c r="K197" s="55" t="s">
        <v>389</v>
      </c>
      <c r="L197" s="351" t="s">
        <v>49</v>
      </c>
      <c r="M197" s="351" t="s">
        <v>2222</v>
      </c>
      <c r="N197" s="375" t="s">
        <v>2243</v>
      </c>
      <c r="O197" s="106">
        <f>Q197+'ПГ 2023-2024'!N96</f>
        <v>687694.84000000008</v>
      </c>
      <c r="P197" s="106"/>
      <c r="Q197" s="106">
        <v>55694.92</v>
      </c>
      <c r="R197" s="106">
        <f>РАЗМЕЩЕНИЯ!G131</f>
        <v>710999.91</v>
      </c>
      <c r="S197" s="55" t="s">
        <v>2418</v>
      </c>
      <c r="T197" s="106">
        <f>РАЗМЕЩЕНИЯ!L131</f>
        <v>501254.92</v>
      </c>
      <c r="U197" s="375" t="str">
        <f>РАЗМЕЩЕНИЯ!N131</f>
        <v>0172100010122000122/2022 от 28.10.2022</v>
      </c>
      <c r="V197" s="106">
        <f t="shared" ref="V197:V198" si="45">R197-T197</f>
        <v>209744.99000000005</v>
      </c>
      <c r="W197" s="106">
        <f>O197-T197</f>
        <v>186439.9200000001</v>
      </c>
      <c r="X197" s="375" t="s">
        <v>70</v>
      </c>
      <c r="Y197" s="351"/>
    </row>
    <row r="198" spans="1:25" ht="46" x14ac:dyDescent="0.25">
      <c r="A198" s="351" t="s">
        <v>15</v>
      </c>
      <c r="B198" s="351" t="s">
        <v>477</v>
      </c>
      <c r="C198" s="351" t="s">
        <v>63</v>
      </c>
      <c r="D198" s="351" t="s">
        <v>2246</v>
      </c>
      <c r="E198" s="54">
        <v>44918</v>
      </c>
      <c r="F198" s="351" t="s">
        <v>2270</v>
      </c>
      <c r="G198" s="427" t="s">
        <v>122</v>
      </c>
      <c r="H198" s="351">
        <v>344</v>
      </c>
      <c r="I198" s="55" t="s">
        <v>2247</v>
      </c>
      <c r="J198" s="351">
        <v>390</v>
      </c>
      <c r="K198" s="55" t="s">
        <v>1685</v>
      </c>
      <c r="L198" s="351" t="s">
        <v>49</v>
      </c>
      <c r="M198" s="351" t="s">
        <v>2245</v>
      </c>
      <c r="N198" s="375">
        <v>2022</v>
      </c>
      <c r="O198" s="106">
        <f t="shared" ref="O198:O204" si="46">Q198</f>
        <v>163746.18</v>
      </c>
      <c r="P198" s="106"/>
      <c r="Q198" s="106">
        <v>163746.18</v>
      </c>
      <c r="R198" s="106">
        <f>РАЗМЕЩЕНИЯ!G136</f>
        <v>163797.01999999999</v>
      </c>
      <c r="S198" s="55" t="s">
        <v>2501</v>
      </c>
      <c r="T198" s="106">
        <f>РАЗМЕЩЕНИЯ!L136</f>
        <v>163746.18</v>
      </c>
      <c r="U198" s="375" t="str">
        <f>РАЗМЕЩЕНИЯ!N136</f>
        <v xml:space="preserve">0172100010122000127/2022 от 07.11.2022 </v>
      </c>
      <c r="V198" s="106">
        <f t="shared" si="45"/>
        <v>50.839999999996508</v>
      </c>
      <c r="W198" s="106">
        <f t="shared" si="39"/>
        <v>0</v>
      </c>
      <c r="X198" s="375" t="s">
        <v>768</v>
      </c>
      <c r="Y198" s="351"/>
    </row>
    <row r="199" spans="1:25" ht="34.5" x14ac:dyDescent="0.25">
      <c r="A199" s="351" t="s">
        <v>15</v>
      </c>
      <c r="B199" s="351" t="s">
        <v>477</v>
      </c>
      <c r="C199" s="351" t="s">
        <v>63</v>
      </c>
      <c r="D199" s="351" t="s">
        <v>2249</v>
      </c>
      <c r="E199" s="54">
        <v>44827</v>
      </c>
      <c r="F199" s="351" t="s">
        <v>2585</v>
      </c>
      <c r="G199" s="427" t="s">
        <v>122</v>
      </c>
      <c r="H199" s="351">
        <v>223</v>
      </c>
      <c r="I199" s="55" t="s">
        <v>678</v>
      </c>
      <c r="J199" s="351">
        <v>390</v>
      </c>
      <c r="K199" s="55" t="s">
        <v>1687</v>
      </c>
      <c r="L199" s="351" t="s">
        <v>1264</v>
      </c>
      <c r="M199" s="351" t="s">
        <v>2248</v>
      </c>
      <c r="N199" s="375">
        <v>2022</v>
      </c>
      <c r="O199" s="106">
        <f t="shared" si="46"/>
        <v>1199162.02</v>
      </c>
      <c r="P199" s="106"/>
      <c r="Q199" s="106">
        <v>1199162.02</v>
      </c>
      <c r="R199" s="106"/>
      <c r="S199" s="55"/>
      <c r="T199" s="106">
        <v>1199162.02</v>
      </c>
      <c r="U199" s="375"/>
      <c r="V199" s="106"/>
      <c r="W199" s="106">
        <f t="shared" si="39"/>
        <v>0</v>
      </c>
      <c r="X199" s="375"/>
      <c r="Y199" s="351"/>
    </row>
    <row r="200" spans="1:25" ht="23" x14ac:dyDescent="0.25">
      <c r="A200" s="351" t="s">
        <v>59</v>
      </c>
      <c r="B200" s="351" t="s">
        <v>492</v>
      </c>
      <c r="C200" s="351" t="s">
        <v>124</v>
      </c>
      <c r="D200" s="351" t="s">
        <v>2315</v>
      </c>
      <c r="E200" s="54">
        <v>44859</v>
      </c>
      <c r="F200" s="351" t="s">
        <v>2324</v>
      </c>
      <c r="G200" s="427" t="s">
        <v>122</v>
      </c>
      <c r="H200" s="351">
        <v>226</v>
      </c>
      <c r="I200" s="55" t="s">
        <v>81</v>
      </c>
      <c r="J200" s="351">
        <v>300</v>
      </c>
      <c r="K200" s="55" t="s">
        <v>266</v>
      </c>
      <c r="L200" s="351" t="s">
        <v>49</v>
      </c>
      <c r="M200" s="351" t="s">
        <v>34</v>
      </c>
      <c r="N200" s="375">
        <v>2022</v>
      </c>
      <c r="O200" s="106">
        <f>Q200</f>
        <v>837200</v>
      </c>
      <c r="P200" s="106"/>
      <c r="Q200" s="106">
        <v>837200</v>
      </c>
      <c r="R200" s="106">
        <f>РАЗМЕЩЕНИЯ!G137</f>
        <v>837200</v>
      </c>
      <c r="S200" s="55" t="s">
        <v>2505</v>
      </c>
      <c r="T200" s="106">
        <f>РАЗМЕЩЕНИЯ!L137</f>
        <v>837200</v>
      </c>
      <c r="U200" s="375" t="str">
        <f>РАЗМЕЩЕНИЯ!N137</f>
        <v xml:space="preserve">0172100010122000128/2022 от 07.11.2022 </v>
      </c>
      <c r="V200" s="106">
        <f>R200-T200</f>
        <v>0</v>
      </c>
      <c r="W200" s="106">
        <f t="shared" si="39"/>
        <v>0</v>
      </c>
      <c r="X200" s="375" t="s">
        <v>70</v>
      </c>
      <c r="Y200" s="351"/>
    </row>
    <row r="201" spans="1:25" ht="46.5" customHeight="1" x14ac:dyDescent="0.25">
      <c r="A201" s="351" t="s">
        <v>261</v>
      </c>
      <c r="B201" s="351" t="s">
        <v>484</v>
      </c>
      <c r="C201" s="351" t="s">
        <v>260</v>
      </c>
      <c r="D201" s="351" t="s">
        <v>2316</v>
      </c>
      <c r="E201" s="54">
        <v>44832</v>
      </c>
      <c r="F201" s="351" t="s">
        <v>550</v>
      </c>
      <c r="G201" s="427" t="s">
        <v>139</v>
      </c>
      <c r="H201" s="351">
        <v>349</v>
      </c>
      <c r="I201" s="55" t="s">
        <v>258</v>
      </c>
      <c r="J201" s="351">
        <v>390</v>
      </c>
      <c r="K201" s="55" t="s">
        <v>256</v>
      </c>
      <c r="L201" s="351" t="s">
        <v>333</v>
      </c>
      <c r="M201" s="351" t="s">
        <v>1179</v>
      </c>
      <c r="N201" s="375">
        <v>2022</v>
      </c>
      <c r="O201" s="106">
        <f t="shared" si="46"/>
        <v>536.52</v>
      </c>
      <c r="P201" s="106"/>
      <c r="Q201" s="106">
        <v>536.52</v>
      </c>
      <c r="R201" s="106">
        <f>'ЕП п.4 и п.12'!E26</f>
        <v>536.52</v>
      </c>
      <c r="S201" s="55" t="str">
        <f>'ЕП п.4 и п.12'!F26</f>
        <v xml:space="preserve">100205064122100033 </v>
      </c>
      <c r="T201" s="106">
        <f>'ЕП п.4 и п.12'!G26</f>
        <v>536.52</v>
      </c>
      <c r="U201" s="375" t="str">
        <f>'ЕП п.4 и п.12'!H26</f>
        <v>23/2022-м от 21.10.2022</v>
      </c>
      <c r="V201" s="481">
        <f>R201-T201</f>
        <v>0</v>
      </c>
      <c r="W201" s="106">
        <f t="shared" si="39"/>
        <v>0</v>
      </c>
      <c r="X201" s="375"/>
      <c r="Y201" s="351" t="s">
        <v>2038</v>
      </c>
    </row>
    <row r="202" spans="1:25" ht="57.5" x14ac:dyDescent="0.25">
      <c r="A202" s="351" t="s">
        <v>191</v>
      </c>
      <c r="B202" s="351" t="s">
        <v>481</v>
      </c>
      <c r="C202" s="351" t="s">
        <v>1423</v>
      </c>
      <c r="D202" s="351" t="s">
        <v>2317</v>
      </c>
      <c r="E202" s="54">
        <v>44832</v>
      </c>
      <c r="F202" s="351" t="s">
        <v>550</v>
      </c>
      <c r="G202" s="427" t="s">
        <v>139</v>
      </c>
      <c r="H202" s="351">
        <v>226</v>
      </c>
      <c r="I202" s="351" t="s">
        <v>190</v>
      </c>
      <c r="J202" s="351">
        <v>300</v>
      </c>
      <c r="K202" s="54" t="s">
        <v>196</v>
      </c>
      <c r="L202" s="351" t="s">
        <v>333</v>
      </c>
      <c r="M202" s="351" t="s">
        <v>189</v>
      </c>
      <c r="N202" s="375">
        <v>2022</v>
      </c>
      <c r="O202" s="106">
        <f t="shared" si="46"/>
        <v>0.24</v>
      </c>
      <c r="P202" s="106"/>
      <c r="Q202" s="106">
        <v>0.24</v>
      </c>
      <c r="R202" s="106"/>
      <c r="S202" s="55"/>
      <c r="T202" s="106"/>
      <c r="U202" s="375"/>
      <c r="V202" s="106"/>
      <c r="W202" s="106">
        <f t="shared" si="39"/>
        <v>0.24</v>
      </c>
      <c r="X202" s="375"/>
      <c r="Y202" s="351"/>
    </row>
    <row r="203" spans="1:25" ht="57.5" x14ac:dyDescent="0.25">
      <c r="A203" s="351" t="s">
        <v>191</v>
      </c>
      <c r="B203" s="351" t="s">
        <v>483</v>
      </c>
      <c r="C203" s="351" t="s">
        <v>1423</v>
      </c>
      <c r="D203" s="351" t="s">
        <v>2318</v>
      </c>
      <c r="E203" s="54">
        <v>44832</v>
      </c>
      <c r="F203" s="351" t="s">
        <v>550</v>
      </c>
      <c r="G203" s="427" t="s">
        <v>139</v>
      </c>
      <c r="H203" s="351">
        <v>226</v>
      </c>
      <c r="I203" s="55" t="s">
        <v>270</v>
      </c>
      <c r="J203" s="351">
        <v>300</v>
      </c>
      <c r="K203" s="55" t="s">
        <v>196</v>
      </c>
      <c r="L203" s="351" t="s">
        <v>333</v>
      </c>
      <c r="M203" s="351" t="s">
        <v>272</v>
      </c>
      <c r="N203" s="375">
        <v>2022</v>
      </c>
      <c r="O203" s="106">
        <f t="shared" si="46"/>
        <v>7.55</v>
      </c>
      <c r="P203" s="106"/>
      <c r="Q203" s="106">
        <v>7.55</v>
      </c>
      <c r="R203" s="106"/>
      <c r="S203" s="55"/>
      <c r="T203" s="106"/>
      <c r="U203" s="375"/>
      <c r="V203" s="106"/>
      <c r="W203" s="106">
        <f t="shared" si="39"/>
        <v>7.55</v>
      </c>
      <c r="X203" s="375"/>
      <c r="Y203" s="351"/>
    </row>
    <row r="204" spans="1:25" ht="46" x14ac:dyDescent="0.25">
      <c r="A204" s="351" t="s">
        <v>276</v>
      </c>
      <c r="B204" s="351" t="s">
        <v>486</v>
      </c>
      <c r="C204" s="351" t="s">
        <v>277</v>
      </c>
      <c r="D204" s="351" t="s">
        <v>2320</v>
      </c>
      <c r="E204" s="54">
        <v>44832</v>
      </c>
      <c r="F204" s="351" t="s">
        <v>2325</v>
      </c>
      <c r="G204" s="427" t="s">
        <v>122</v>
      </c>
      <c r="H204" s="351">
        <v>341</v>
      </c>
      <c r="I204" s="55" t="s">
        <v>289</v>
      </c>
      <c r="J204" s="351">
        <v>390</v>
      </c>
      <c r="K204" s="55" t="s">
        <v>256</v>
      </c>
      <c r="L204" s="351" t="s">
        <v>49</v>
      </c>
      <c r="M204" s="351" t="s">
        <v>2319</v>
      </c>
      <c r="N204" s="375">
        <v>2022</v>
      </c>
      <c r="O204" s="106">
        <f t="shared" si="46"/>
        <v>15800</v>
      </c>
      <c r="P204" s="106"/>
      <c r="Q204" s="106">
        <v>15800</v>
      </c>
      <c r="R204" s="106">
        <f>РАЗМЕЩЕНИЯ!G132</f>
        <v>16085</v>
      </c>
      <c r="S204" s="55" t="s">
        <v>2417</v>
      </c>
      <c r="T204" s="106">
        <f>РАЗМЕЩЕНИЯ!L132</f>
        <v>15800</v>
      </c>
      <c r="U204" s="375" t="str">
        <f>РАЗМЕЩЕНИЯ!N132</f>
        <v>0172100010122000123/2022 от 28.10.2022</v>
      </c>
      <c r="V204" s="106">
        <f>+R204-T204</f>
        <v>285</v>
      </c>
      <c r="W204" s="106">
        <f t="shared" si="39"/>
        <v>0</v>
      </c>
      <c r="X204" s="375" t="s">
        <v>768</v>
      </c>
      <c r="Y204" s="351"/>
    </row>
    <row r="205" spans="1:25" s="380" customFormat="1" ht="102.75" customHeight="1" x14ac:dyDescent="0.25">
      <c r="A205" s="205" t="s">
        <v>58</v>
      </c>
      <c r="B205" s="205" t="s">
        <v>494</v>
      </c>
      <c r="C205" s="205" t="s">
        <v>399</v>
      </c>
      <c r="D205" s="205" t="s">
        <v>2569</v>
      </c>
      <c r="E205" s="56">
        <v>44859</v>
      </c>
      <c r="F205" s="412" t="s">
        <v>2572</v>
      </c>
      <c r="G205" s="58" t="s">
        <v>1368</v>
      </c>
      <c r="H205" s="205">
        <v>310</v>
      </c>
      <c r="I205" s="57" t="s">
        <v>2570</v>
      </c>
      <c r="J205" s="205">
        <v>390</v>
      </c>
      <c r="K205" s="57" t="s">
        <v>2571</v>
      </c>
      <c r="L205" s="205" t="s">
        <v>49</v>
      </c>
      <c r="M205" s="205" t="s">
        <v>2528</v>
      </c>
      <c r="N205" s="58">
        <v>2022</v>
      </c>
      <c r="O205" s="59">
        <f t="shared" ref="O205:O210" si="47">Q205</f>
        <v>461811</v>
      </c>
      <c r="P205" s="59"/>
      <c r="Q205" s="59">
        <v>461811</v>
      </c>
      <c r="R205" s="59">
        <f>РАЗМЕЩЕНИЯ!G147</f>
        <v>461811</v>
      </c>
      <c r="S205" s="57" t="s">
        <v>2633</v>
      </c>
      <c r="T205" s="59">
        <f>РАЗМЕЩЕНИЯ!L147</f>
        <v>461811</v>
      </c>
      <c r="U205" s="58" t="str">
        <f>РАЗМЕЩЕНИЯ!N147</f>
        <v xml:space="preserve">0172100010122000138/2022 от 22.11.2022 </v>
      </c>
      <c r="V205" s="59">
        <f>R205-T205</f>
        <v>0</v>
      </c>
      <c r="W205" s="59">
        <f>O205-T205</f>
        <v>0</v>
      </c>
      <c r="X205" s="58" t="s">
        <v>2527</v>
      </c>
      <c r="Y205" s="205" t="s">
        <v>446</v>
      </c>
    </row>
    <row r="206" spans="1:25" s="379" customFormat="1" ht="57.5" x14ac:dyDescent="0.25">
      <c r="A206" s="351" t="s">
        <v>59</v>
      </c>
      <c r="B206" s="351" t="s">
        <v>492</v>
      </c>
      <c r="C206" s="351" t="s">
        <v>124</v>
      </c>
      <c r="D206" s="351" t="s">
        <v>2573</v>
      </c>
      <c r="E206" s="54">
        <v>44859</v>
      </c>
      <c r="F206" s="351" t="s">
        <v>550</v>
      </c>
      <c r="G206" s="427" t="s">
        <v>122</v>
      </c>
      <c r="H206" s="351">
        <v>226</v>
      </c>
      <c r="I206" s="55" t="s">
        <v>81</v>
      </c>
      <c r="J206" s="351">
        <v>340</v>
      </c>
      <c r="K206" s="55" t="s">
        <v>183</v>
      </c>
      <c r="L206" s="351" t="s">
        <v>333</v>
      </c>
      <c r="M206" s="351" t="s">
        <v>34</v>
      </c>
      <c r="N206" s="411">
        <v>2022</v>
      </c>
      <c r="O206" s="106">
        <f t="shared" si="47"/>
        <v>91770</v>
      </c>
      <c r="P206" s="106"/>
      <c r="Q206" s="106">
        <v>91770</v>
      </c>
      <c r="R206" s="106">
        <f>'ЕП п.4 и п.12'!E29</f>
        <v>120270</v>
      </c>
      <c r="S206" s="55" t="s">
        <v>2590</v>
      </c>
      <c r="T206" s="106">
        <f>'ЕП п.4 и п.12'!G29</f>
        <v>91770</v>
      </c>
      <c r="U206" s="411" t="str">
        <f>'ЕП п.4 и п.12'!H29</f>
        <v>20/2022-м от 28.10.2022</v>
      </c>
      <c r="V206" s="106">
        <f>R206-T206</f>
        <v>28500</v>
      </c>
      <c r="W206" s="106">
        <f>O206-T206</f>
        <v>0</v>
      </c>
      <c r="X206" s="411"/>
      <c r="Y206" s="351" t="s">
        <v>671</v>
      </c>
    </row>
    <row r="207" spans="1:25" s="379" customFormat="1" ht="46" x14ac:dyDescent="0.25">
      <c r="A207" s="351" t="s">
        <v>59</v>
      </c>
      <c r="B207" s="351" t="s">
        <v>492</v>
      </c>
      <c r="C207" s="351" t="s">
        <v>124</v>
      </c>
      <c r="D207" s="351" t="s">
        <v>2574</v>
      </c>
      <c r="E207" s="54">
        <v>44859</v>
      </c>
      <c r="F207" s="351" t="s">
        <v>550</v>
      </c>
      <c r="G207" s="427" t="s">
        <v>122</v>
      </c>
      <c r="H207" s="351">
        <v>310</v>
      </c>
      <c r="I207" s="55" t="s">
        <v>2575</v>
      </c>
      <c r="J207" s="351">
        <v>340</v>
      </c>
      <c r="K207" s="55" t="s">
        <v>256</v>
      </c>
      <c r="L207" s="351" t="s">
        <v>333</v>
      </c>
      <c r="M207" s="351" t="s">
        <v>2576</v>
      </c>
      <c r="N207" s="411">
        <v>2022</v>
      </c>
      <c r="O207" s="106">
        <f t="shared" si="47"/>
        <v>42400</v>
      </c>
      <c r="P207" s="106"/>
      <c r="Q207" s="106">
        <v>42400</v>
      </c>
      <c r="R207" s="106">
        <f>'ЕП п.4 и п.12'!E30</f>
        <v>42400</v>
      </c>
      <c r="S207" s="55" t="s">
        <v>2801</v>
      </c>
      <c r="T207" s="106">
        <f>'ЕП п.4 и п.12'!G30</f>
        <v>42400</v>
      </c>
      <c r="U207" s="411" t="str">
        <f>'ЕП п.4 и п.12'!H30</f>
        <v>24/2022-м от 02.12.2022</v>
      </c>
      <c r="V207" s="106">
        <f t="shared" ref="V207:V213" si="48">R207-T207</f>
        <v>0</v>
      </c>
      <c r="W207" s="106">
        <f t="shared" ref="W207:W214" si="49">O207-T207</f>
        <v>0</v>
      </c>
      <c r="X207" s="411"/>
      <c r="Y207" s="351" t="s">
        <v>671</v>
      </c>
    </row>
    <row r="208" spans="1:25" s="379" customFormat="1" ht="80.5" x14ac:dyDescent="0.25">
      <c r="A208" s="351" t="s">
        <v>15</v>
      </c>
      <c r="B208" s="351" t="s">
        <v>1770</v>
      </c>
      <c r="C208" s="351" t="s">
        <v>63</v>
      </c>
      <c r="D208" s="351" t="s">
        <v>2578</v>
      </c>
      <c r="E208" s="54">
        <v>44918</v>
      </c>
      <c r="F208" s="351" t="s">
        <v>2580</v>
      </c>
      <c r="G208" s="427" t="s">
        <v>139</v>
      </c>
      <c r="H208" s="351">
        <v>226</v>
      </c>
      <c r="I208" s="55" t="s">
        <v>1691</v>
      </c>
      <c r="J208" s="351">
        <v>300</v>
      </c>
      <c r="K208" s="55" t="s">
        <v>266</v>
      </c>
      <c r="L208" s="351" t="s">
        <v>49</v>
      </c>
      <c r="M208" s="351" t="s">
        <v>2579</v>
      </c>
      <c r="N208" s="411">
        <v>2022</v>
      </c>
      <c r="O208" s="106">
        <f t="shared" si="47"/>
        <v>66666</v>
      </c>
      <c r="P208" s="106"/>
      <c r="Q208" s="106">
        <v>66666</v>
      </c>
      <c r="R208" s="106">
        <f>РАЗМЕЩЕНИЯ!G143</f>
        <v>98752</v>
      </c>
      <c r="S208" s="55" t="s">
        <v>2687</v>
      </c>
      <c r="T208" s="106">
        <f>РАЗМЕЩЕНИЯ!L143</f>
        <v>66666</v>
      </c>
      <c r="U208" s="411" t="str">
        <f>РАЗМЕЩЕНИЯ!N143</f>
        <v xml:space="preserve">0172100010122000134/2022 от 21.11.2022 </v>
      </c>
      <c r="V208" s="106">
        <f t="shared" si="48"/>
        <v>32086</v>
      </c>
      <c r="W208" s="106">
        <f t="shared" si="49"/>
        <v>0</v>
      </c>
      <c r="X208" s="411" t="s">
        <v>70</v>
      </c>
      <c r="Y208" s="351"/>
    </row>
    <row r="209" spans="1:25" s="381" customFormat="1" ht="23" x14ac:dyDescent="0.25">
      <c r="A209" s="199" t="s">
        <v>15</v>
      </c>
      <c r="B209" s="199" t="s">
        <v>477</v>
      </c>
      <c r="C209" s="199" t="s">
        <v>63</v>
      </c>
      <c r="D209" s="199" t="s">
        <v>2581</v>
      </c>
      <c r="E209" s="47">
        <v>44859</v>
      </c>
      <c r="F209" s="199" t="s">
        <v>2585</v>
      </c>
      <c r="G209" s="218" t="s">
        <v>309</v>
      </c>
      <c r="H209" s="199">
        <v>223</v>
      </c>
      <c r="I209" s="48" t="s">
        <v>678</v>
      </c>
      <c r="J209" s="199">
        <v>390</v>
      </c>
      <c r="K209" s="48" t="s">
        <v>302</v>
      </c>
      <c r="L209" s="199" t="s">
        <v>1264</v>
      </c>
      <c r="M209" s="199" t="s">
        <v>1360</v>
      </c>
      <c r="N209" s="218">
        <v>2022</v>
      </c>
      <c r="O209" s="432">
        <f t="shared" si="47"/>
        <v>237065.53</v>
      </c>
      <c r="P209" s="432"/>
      <c r="Q209" s="432">
        <v>237065.53</v>
      </c>
      <c r="R209" s="432"/>
      <c r="S209" s="48"/>
      <c r="T209" s="432">
        <v>237065.53</v>
      </c>
      <c r="U209" s="218"/>
      <c r="V209" s="432">
        <f t="shared" si="48"/>
        <v>-237065.53</v>
      </c>
      <c r="W209" s="432">
        <f t="shared" si="49"/>
        <v>0</v>
      </c>
      <c r="X209" s="218"/>
      <c r="Y209" s="199"/>
    </row>
    <row r="210" spans="1:25" s="379" customFormat="1" ht="46" x14ac:dyDescent="0.25">
      <c r="A210" s="351" t="s">
        <v>15</v>
      </c>
      <c r="B210" s="351" t="s">
        <v>1770</v>
      </c>
      <c r="C210" s="351" t="s">
        <v>63</v>
      </c>
      <c r="D210" s="351" t="s">
        <v>2603</v>
      </c>
      <c r="E210" s="54">
        <v>44915</v>
      </c>
      <c r="F210" s="351" t="s">
        <v>550</v>
      </c>
      <c r="G210" s="427" t="s">
        <v>122</v>
      </c>
      <c r="H210" s="351">
        <v>310</v>
      </c>
      <c r="I210" s="55" t="s">
        <v>2583</v>
      </c>
      <c r="J210" s="351">
        <v>390</v>
      </c>
      <c r="K210" s="55" t="s">
        <v>256</v>
      </c>
      <c r="L210" s="351" t="s">
        <v>333</v>
      </c>
      <c r="M210" s="351" t="s">
        <v>2582</v>
      </c>
      <c r="N210" s="411">
        <v>2022</v>
      </c>
      <c r="O210" s="565">
        <f t="shared" si="47"/>
        <v>107456.28</v>
      </c>
      <c r="P210" s="529"/>
      <c r="Q210" s="565">
        <v>107456.28</v>
      </c>
      <c r="R210" s="522">
        <f>'ЕП п.4 и п.12'!E31</f>
        <v>81100</v>
      </c>
      <c r="S210" s="55" t="str">
        <f>'ЕП п.4 и п.12'!F31</f>
        <v>100205064122100037</v>
      </c>
      <c r="T210" s="106">
        <f>'ЕП п.4 и п.12'!G31</f>
        <v>81100</v>
      </c>
      <c r="U210" s="411" t="str">
        <f>'ЕП п.4 и п.12'!H31</f>
        <v>28/2022-м от 07.12.2022</v>
      </c>
      <c r="V210" s="106">
        <f t="shared" si="48"/>
        <v>0</v>
      </c>
      <c r="W210" s="565">
        <f>O210-SUM(T210:T211)</f>
        <v>0</v>
      </c>
      <c r="X210" s="411"/>
      <c r="Y210" s="351"/>
    </row>
    <row r="211" spans="1:25" s="379" customFormat="1" ht="46" x14ac:dyDescent="0.25">
      <c r="A211" s="351" t="s">
        <v>15</v>
      </c>
      <c r="B211" s="351" t="s">
        <v>1770</v>
      </c>
      <c r="C211" s="351" t="s">
        <v>63</v>
      </c>
      <c r="D211" s="351" t="s">
        <v>2603</v>
      </c>
      <c r="E211" s="54">
        <v>44915</v>
      </c>
      <c r="F211" s="351" t="s">
        <v>550</v>
      </c>
      <c r="G211" s="503" t="s">
        <v>122</v>
      </c>
      <c r="H211" s="351">
        <v>310</v>
      </c>
      <c r="I211" s="55" t="s">
        <v>2583</v>
      </c>
      <c r="J211" s="351">
        <v>390</v>
      </c>
      <c r="K211" s="55" t="s">
        <v>256</v>
      </c>
      <c r="L211" s="351" t="s">
        <v>333</v>
      </c>
      <c r="M211" s="351" t="s">
        <v>2582</v>
      </c>
      <c r="N211" s="503">
        <v>2022</v>
      </c>
      <c r="O211" s="566"/>
      <c r="P211" s="529"/>
      <c r="Q211" s="566"/>
      <c r="R211" s="522">
        <f>'ЕП п.4 и п.12'!E32</f>
        <v>26356.28</v>
      </c>
      <c r="S211" s="55"/>
      <c r="T211" s="502">
        <f>'ЕП п.4 и п.12'!G32</f>
        <v>26356.28</v>
      </c>
      <c r="U211" s="503" t="str">
        <f>'ЕП п.4 и п.12'!H32</f>
        <v>32/2022-м от 13.12.2022</v>
      </c>
      <c r="V211" s="502">
        <f t="shared" si="48"/>
        <v>0</v>
      </c>
      <c r="W211" s="566"/>
      <c r="X211" s="503"/>
      <c r="Y211" s="351"/>
    </row>
    <row r="212" spans="1:25" ht="46" x14ac:dyDescent="0.25">
      <c r="A212" s="351" t="s">
        <v>60</v>
      </c>
      <c r="B212" s="351" t="s">
        <v>488</v>
      </c>
      <c r="C212" s="351" t="s">
        <v>118</v>
      </c>
      <c r="D212" s="351" t="s">
        <v>2604</v>
      </c>
      <c r="E212" s="54">
        <v>44861</v>
      </c>
      <c r="F212" s="351" t="s">
        <v>2605</v>
      </c>
      <c r="G212" s="474" t="s">
        <v>122</v>
      </c>
      <c r="H212" s="351">
        <v>346</v>
      </c>
      <c r="I212" s="55" t="s">
        <v>123</v>
      </c>
      <c r="J212" s="351">
        <v>390</v>
      </c>
      <c r="K212" s="55" t="s">
        <v>256</v>
      </c>
      <c r="L212" s="351" t="s">
        <v>49</v>
      </c>
      <c r="M212" s="351" t="s">
        <v>35</v>
      </c>
      <c r="N212" s="474">
        <v>2022</v>
      </c>
      <c r="O212" s="473">
        <f>Q212</f>
        <v>72900</v>
      </c>
      <c r="P212" s="473"/>
      <c r="Q212" s="481">
        <v>72900</v>
      </c>
      <c r="R212" s="481">
        <f>РАЗМЕЩЕНИЯ!G148</f>
        <v>128000.04</v>
      </c>
      <c r="S212" s="55" t="s">
        <v>2704</v>
      </c>
      <c r="T212" s="481">
        <f>РАЗМЕЩЕНИЯ!L148</f>
        <v>72896.03</v>
      </c>
      <c r="U212" s="483" t="str">
        <f>РАЗМЕЩЕНИЯ!N148</f>
        <v xml:space="preserve">0172100010122000139/2022 от 05.12.2022 </v>
      </c>
      <c r="V212" s="481">
        <f t="shared" si="48"/>
        <v>55104.009999999995</v>
      </c>
      <c r="W212" s="481">
        <f t="shared" si="49"/>
        <v>3.9700000000011642</v>
      </c>
      <c r="X212" s="483" t="s">
        <v>768</v>
      </c>
      <c r="Y212" s="351"/>
    </row>
    <row r="213" spans="1:25" ht="43.5" customHeight="1" x14ac:dyDescent="0.25">
      <c r="A213" s="351" t="s">
        <v>15</v>
      </c>
      <c r="B213" s="351" t="s">
        <v>477</v>
      </c>
      <c r="C213" s="351" t="s">
        <v>63</v>
      </c>
      <c r="D213" s="351" t="s">
        <v>2642</v>
      </c>
      <c r="E213" s="54">
        <v>44915</v>
      </c>
      <c r="F213" s="351" t="s">
        <v>2641</v>
      </c>
      <c r="G213" s="474" t="s">
        <v>139</v>
      </c>
      <c r="H213" s="351">
        <v>310</v>
      </c>
      <c r="I213" s="55" t="s">
        <v>2639</v>
      </c>
      <c r="J213" s="351">
        <v>390</v>
      </c>
      <c r="K213" s="55" t="s">
        <v>1060</v>
      </c>
      <c r="L213" s="351" t="s">
        <v>333</v>
      </c>
      <c r="M213" s="351" t="s">
        <v>2640</v>
      </c>
      <c r="N213" s="474">
        <v>2022</v>
      </c>
      <c r="O213" s="529">
        <f>Q213</f>
        <v>31140</v>
      </c>
      <c r="P213" s="529"/>
      <c r="Q213" s="529">
        <v>31140</v>
      </c>
      <c r="R213" s="522">
        <f>'ЕП п.4 и п.12'!E33</f>
        <v>35100</v>
      </c>
      <c r="S213" s="55" t="s">
        <v>2862</v>
      </c>
      <c r="T213" s="478">
        <f>'ЕП п.4 и п.12'!G33</f>
        <v>31140</v>
      </c>
      <c r="U213" s="479" t="str">
        <f>'ЕП п.4 и п.12'!H33</f>
        <v>29/2022-м от 07.12.2022</v>
      </c>
      <c r="V213" s="478">
        <f t="shared" si="48"/>
        <v>3960</v>
      </c>
      <c r="W213" s="478">
        <f t="shared" si="49"/>
        <v>0</v>
      </c>
      <c r="X213" s="479"/>
      <c r="Y213" s="351" t="s">
        <v>671</v>
      </c>
    </row>
    <row r="214" spans="1:25" ht="57.75" customHeight="1" x14ac:dyDescent="0.25">
      <c r="A214" s="207" t="s">
        <v>341</v>
      </c>
      <c r="B214" s="207" t="s">
        <v>478</v>
      </c>
      <c r="C214" s="207" t="s">
        <v>342</v>
      </c>
      <c r="D214" s="207" t="s">
        <v>2722</v>
      </c>
      <c r="E214" s="52">
        <v>44886</v>
      </c>
      <c r="F214" s="207" t="s">
        <v>2751</v>
      </c>
      <c r="G214" s="476" t="s">
        <v>987</v>
      </c>
      <c r="H214" s="207">
        <v>343</v>
      </c>
      <c r="I214" s="53" t="s">
        <v>2723</v>
      </c>
      <c r="J214" s="207">
        <v>360</v>
      </c>
      <c r="K214" s="53" t="s">
        <v>2709</v>
      </c>
      <c r="L214" s="207" t="s">
        <v>586</v>
      </c>
      <c r="M214" s="207" t="s">
        <v>346</v>
      </c>
      <c r="N214" s="221">
        <v>2022</v>
      </c>
      <c r="O214" s="435">
        <f>Q214</f>
        <v>4500000</v>
      </c>
      <c r="P214" s="435"/>
      <c r="Q214" s="435">
        <v>4500000</v>
      </c>
      <c r="R214" s="435">
        <f>Ед.пост.!D95</f>
        <v>4500000</v>
      </c>
      <c r="S214" s="53"/>
      <c r="T214" s="435">
        <f>Ед.пост.!D95</f>
        <v>4500000</v>
      </c>
      <c r="U214" s="221" t="str">
        <f>Ед.пост.!K95</f>
        <v>№___________________________________/34520122/038888/5 от 24.11.2022</v>
      </c>
      <c r="V214" s="435">
        <f>R214-T214</f>
        <v>0</v>
      </c>
      <c r="W214" s="435">
        <f t="shared" si="49"/>
        <v>0</v>
      </c>
      <c r="X214" s="221"/>
      <c r="Y214" s="207"/>
    </row>
    <row r="215" spans="1:25" ht="46" x14ac:dyDescent="0.25">
      <c r="A215" s="351" t="s">
        <v>15</v>
      </c>
      <c r="B215" s="351" t="s">
        <v>477</v>
      </c>
      <c r="C215" s="351" t="s">
        <v>63</v>
      </c>
      <c r="D215" s="351" t="s">
        <v>2725</v>
      </c>
      <c r="E215" s="54">
        <v>44918</v>
      </c>
      <c r="F215" s="351" t="s">
        <v>2752</v>
      </c>
      <c r="G215" s="475" t="s">
        <v>987</v>
      </c>
      <c r="H215" s="351">
        <v>343</v>
      </c>
      <c r="I215" s="55" t="s">
        <v>345</v>
      </c>
      <c r="J215" s="351">
        <v>360</v>
      </c>
      <c r="K215" s="55" t="s">
        <v>2709</v>
      </c>
      <c r="L215" s="351" t="s">
        <v>49</v>
      </c>
      <c r="M215" s="351" t="s">
        <v>925</v>
      </c>
      <c r="N215" s="474">
        <v>2022</v>
      </c>
      <c r="O215" s="473">
        <f>Q215</f>
        <v>520684.47</v>
      </c>
      <c r="P215" s="473"/>
      <c r="Q215" s="473">
        <v>520684.47</v>
      </c>
      <c r="R215" s="481">
        <f>РАЗМЕЩЕНИЯ!G150</f>
        <v>520732.22</v>
      </c>
      <c r="S215" s="55" t="s">
        <v>2835</v>
      </c>
      <c r="T215" s="481">
        <f>РАЗМЕЩЕНИЯ!L150</f>
        <v>520684.47</v>
      </c>
      <c r="U215" s="483" t="str">
        <f>РАЗМЕЩЕНИЯ!N150</f>
        <v xml:space="preserve">0172100010122000141/2022 от 19.12.2022 </v>
      </c>
      <c r="V215" s="481">
        <f t="shared" ref="V215:V227" si="50">R215-T215</f>
        <v>47.75</v>
      </c>
      <c r="W215" s="481">
        <f t="shared" ref="W215:W227" si="51">O215-T215</f>
        <v>0</v>
      </c>
      <c r="X215" s="483"/>
      <c r="Y215" s="351"/>
    </row>
    <row r="216" spans="1:25" ht="34.5" x14ac:dyDescent="0.25">
      <c r="A216" s="351" t="s">
        <v>15</v>
      </c>
      <c r="B216" s="351" t="s">
        <v>477</v>
      </c>
      <c r="C216" s="351" t="s">
        <v>63</v>
      </c>
      <c r="D216" s="351" t="s">
        <v>2729</v>
      </c>
      <c r="E216" s="54">
        <v>44918</v>
      </c>
      <c r="F216" s="351" t="s">
        <v>2730</v>
      </c>
      <c r="G216" s="475" t="s">
        <v>987</v>
      </c>
      <c r="H216" s="351">
        <v>225</v>
      </c>
      <c r="I216" s="55" t="s">
        <v>2731</v>
      </c>
      <c r="J216" s="351">
        <v>390</v>
      </c>
      <c r="K216" s="55" t="s">
        <v>147</v>
      </c>
      <c r="L216" s="351" t="s">
        <v>1066</v>
      </c>
      <c r="M216" s="351" t="s">
        <v>2728</v>
      </c>
      <c r="N216" s="474">
        <v>2022</v>
      </c>
      <c r="O216" s="473">
        <f t="shared" ref="O216:O222" si="52">Q216</f>
        <v>2745591.31</v>
      </c>
      <c r="P216" s="473"/>
      <c r="Q216" s="473">
        <v>2745591.31</v>
      </c>
      <c r="R216" s="481"/>
      <c r="S216" s="55"/>
      <c r="T216" s="481"/>
      <c r="U216" s="483"/>
      <c r="V216" s="481">
        <f t="shared" si="50"/>
        <v>0</v>
      </c>
      <c r="W216" s="481">
        <f t="shared" si="51"/>
        <v>2745591.31</v>
      </c>
      <c r="X216" s="483"/>
      <c r="Y216" s="351"/>
    </row>
    <row r="217" spans="1:25" ht="92" x14ac:dyDescent="0.25">
      <c r="A217" s="351" t="s">
        <v>15</v>
      </c>
      <c r="B217" s="351" t="s">
        <v>477</v>
      </c>
      <c r="C217" s="351" t="s">
        <v>63</v>
      </c>
      <c r="D217" s="351" t="s">
        <v>2733</v>
      </c>
      <c r="E217" s="54">
        <v>44886</v>
      </c>
      <c r="F217" s="351" t="s">
        <v>2585</v>
      </c>
      <c r="G217" s="474" t="s">
        <v>308</v>
      </c>
      <c r="H217" s="351">
        <v>225</v>
      </c>
      <c r="I217" s="55" t="s">
        <v>318</v>
      </c>
      <c r="J217" s="351">
        <v>390</v>
      </c>
      <c r="K217" s="55" t="s">
        <v>2734</v>
      </c>
      <c r="L217" s="351" t="s">
        <v>1264</v>
      </c>
      <c r="M217" s="351" t="s">
        <v>2732</v>
      </c>
      <c r="N217" s="474">
        <v>2022</v>
      </c>
      <c r="O217" s="473">
        <f t="shared" si="52"/>
        <v>599158.62</v>
      </c>
      <c r="P217" s="473"/>
      <c r="Q217" s="473">
        <v>599158.62</v>
      </c>
      <c r="R217" s="481"/>
      <c r="S217" s="55"/>
      <c r="T217" s="481"/>
      <c r="U217" s="483"/>
      <c r="V217" s="481">
        <f t="shared" si="50"/>
        <v>0</v>
      </c>
      <c r="W217" s="481">
        <f t="shared" si="51"/>
        <v>599158.62</v>
      </c>
      <c r="X217" s="483"/>
      <c r="Y217" s="351"/>
    </row>
    <row r="218" spans="1:25" ht="34.5" x14ac:dyDescent="0.25">
      <c r="A218" s="351" t="s">
        <v>15</v>
      </c>
      <c r="B218" s="351" t="s">
        <v>477</v>
      </c>
      <c r="C218" s="351" t="s">
        <v>63</v>
      </c>
      <c r="D218" s="351" t="s">
        <v>3066</v>
      </c>
      <c r="E218" s="54">
        <v>44923</v>
      </c>
      <c r="F218" s="351" t="s">
        <v>551</v>
      </c>
      <c r="G218" s="474" t="s">
        <v>308</v>
      </c>
      <c r="H218" s="351">
        <v>225</v>
      </c>
      <c r="I218" s="55" t="s">
        <v>318</v>
      </c>
      <c r="J218" s="351">
        <v>390</v>
      </c>
      <c r="K218" s="55" t="s">
        <v>1687</v>
      </c>
      <c r="L218" s="351" t="s">
        <v>317</v>
      </c>
      <c r="M218" s="351" t="s">
        <v>316</v>
      </c>
      <c r="N218" s="474">
        <v>2022</v>
      </c>
      <c r="O218" s="473">
        <f t="shared" si="52"/>
        <v>47953.81</v>
      </c>
      <c r="P218" s="473"/>
      <c r="Q218" s="473">
        <v>47953.81</v>
      </c>
      <c r="R218" s="481"/>
      <c r="S218" s="55"/>
      <c r="T218" s="481"/>
      <c r="U218" s="483"/>
      <c r="V218" s="481">
        <f t="shared" si="50"/>
        <v>0</v>
      </c>
      <c r="W218" s="481">
        <f t="shared" si="51"/>
        <v>47953.81</v>
      </c>
      <c r="X218" s="483"/>
      <c r="Y218" s="351"/>
    </row>
    <row r="219" spans="1:25" s="379" customFormat="1" ht="57.5" x14ac:dyDescent="0.25">
      <c r="A219" s="351" t="s">
        <v>205</v>
      </c>
      <c r="B219" s="351" t="s">
        <v>493</v>
      </c>
      <c r="C219" s="351" t="s">
        <v>476</v>
      </c>
      <c r="D219" s="351" t="s">
        <v>2765</v>
      </c>
      <c r="E219" s="54">
        <v>44889</v>
      </c>
      <c r="F219" s="351" t="s">
        <v>2641</v>
      </c>
      <c r="G219" s="487" t="s">
        <v>139</v>
      </c>
      <c r="H219" s="351">
        <v>225</v>
      </c>
      <c r="I219" s="55" t="s">
        <v>1538</v>
      </c>
      <c r="J219" s="351">
        <v>300</v>
      </c>
      <c r="K219" s="55" t="s">
        <v>1688</v>
      </c>
      <c r="L219" s="351" t="s">
        <v>333</v>
      </c>
      <c r="M219" s="351" t="s">
        <v>211</v>
      </c>
      <c r="N219" s="487">
        <v>2022</v>
      </c>
      <c r="O219" s="486">
        <f t="shared" si="52"/>
        <v>300000</v>
      </c>
      <c r="P219" s="486"/>
      <c r="Q219" s="486">
        <v>300000</v>
      </c>
      <c r="R219" s="486">
        <f>'ЕП п.4 и п.12'!E35</f>
        <v>300000</v>
      </c>
      <c r="S219" s="55" t="s">
        <v>2871</v>
      </c>
      <c r="T219" s="486">
        <f>'ЕП п.4 и п.12'!G35</f>
        <v>300000</v>
      </c>
      <c r="U219" s="487" t="str">
        <f>'ЕП п.4 и п.12'!H35</f>
        <v>30/2022-м от 08.12.2022</v>
      </c>
      <c r="V219" s="486">
        <f t="shared" si="50"/>
        <v>0</v>
      </c>
      <c r="W219" s="486">
        <f t="shared" si="51"/>
        <v>0</v>
      </c>
      <c r="X219" s="487"/>
      <c r="Y219" s="351" t="s">
        <v>2882</v>
      </c>
    </row>
    <row r="220" spans="1:25" s="379" customFormat="1" ht="46" x14ac:dyDescent="0.25">
      <c r="A220" s="351" t="s">
        <v>205</v>
      </c>
      <c r="B220" s="351" t="s">
        <v>493</v>
      </c>
      <c r="C220" s="351" t="s">
        <v>476</v>
      </c>
      <c r="D220" s="351" t="s">
        <v>2767</v>
      </c>
      <c r="E220" s="54">
        <v>44907</v>
      </c>
      <c r="F220" s="351" t="s">
        <v>2641</v>
      </c>
      <c r="G220" s="487" t="s">
        <v>139</v>
      </c>
      <c r="H220" s="351">
        <v>346</v>
      </c>
      <c r="I220" s="55" t="s">
        <v>2768</v>
      </c>
      <c r="J220" s="351">
        <v>390</v>
      </c>
      <c r="K220" s="55" t="s">
        <v>2770</v>
      </c>
      <c r="L220" s="351" t="s">
        <v>333</v>
      </c>
      <c r="M220" s="351" t="s">
        <v>2763</v>
      </c>
      <c r="N220" s="487">
        <v>2022</v>
      </c>
      <c r="O220" s="486">
        <f>Q220</f>
        <v>32800</v>
      </c>
      <c r="P220" s="486"/>
      <c r="Q220" s="486">
        <v>32800</v>
      </c>
      <c r="R220" s="486">
        <v>38000</v>
      </c>
      <c r="S220" s="55" t="s">
        <v>2851</v>
      </c>
      <c r="T220" s="486">
        <f>'ЕП п.4 и п.12'!G36</f>
        <v>32800</v>
      </c>
      <c r="U220" s="487" t="str">
        <f>'ЕП п.4 и п.12'!H36</f>
        <v>25/2022-м от 07.12.2022</v>
      </c>
      <c r="V220" s="486">
        <f t="shared" si="50"/>
        <v>5200</v>
      </c>
      <c r="W220" s="486">
        <f t="shared" si="51"/>
        <v>0</v>
      </c>
      <c r="X220" s="487"/>
      <c r="Y220" s="351" t="s">
        <v>2883</v>
      </c>
    </row>
    <row r="221" spans="1:25" s="379" customFormat="1" ht="46" x14ac:dyDescent="0.25">
      <c r="A221" s="351" t="s">
        <v>205</v>
      </c>
      <c r="B221" s="351" t="s">
        <v>493</v>
      </c>
      <c r="C221" s="351" t="s">
        <v>476</v>
      </c>
      <c r="D221" s="351" t="s">
        <v>2766</v>
      </c>
      <c r="E221" s="54">
        <v>44890</v>
      </c>
      <c r="F221" s="351" t="s">
        <v>2641</v>
      </c>
      <c r="G221" s="487" t="s">
        <v>139</v>
      </c>
      <c r="H221" s="351">
        <v>346</v>
      </c>
      <c r="I221" s="55" t="s">
        <v>2769</v>
      </c>
      <c r="J221" s="351">
        <v>390</v>
      </c>
      <c r="K221" s="55" t="s">
        <v>2770</v>
      </c>
      <c r="L221" s="351" t="s">
        <v>333</v>
      </c>
      <c r="M221" s="351" t="s">
        <v>2771</v>
      </c>
      <c r="N221" s="487">
        <v>2022</v>
      </c>
      <c r="O221" s="486">
        <f t="shared" si="52"/>
        <v>15000</v>
      </c>
      <c r="P221" s="486"/>
      <c r="Q221" s="486">
        <v>15000</v>
      </c>
      <c r="R221" s="486">
        <f>'ЕП п.4 и п.12'!E37</f>
        <v>15000</v>
      </c>
      <c r="S221" s="55" t="s">
        <v>2853</v>
      </c>
      <c r="T221" s="486">
        <f>'ЕП п.4 и п.12'!G37</f>
        <v>15000</v>
      </c>
      <c r="U221" s="487" t="str">
        <f>'ЕП п.4 и п.12'!H37</f>
        <v>26/2022-м от 05.12.2022</v>
      </c>
      <c r="V221" s="486">
        <f t="shared" si="50"/>
        <v>0</v>
      </c>
      <c r="W221" s="486">
        <f t="shared" si="51"/>
        <v>0</v>
      </c>
      <c r="X221" s="487"/>
      <c r="Y221" s="351" t="s">
        <v>671</v>
      </c>
    </row>
    <row r="222" spans="1:25" s="379" customFormat="1" ht="46" x14ac:dyDescent="0.25">
      <c r="A222" s="351" t="s">
        <v>191</v>
      </c>
      <c r="B222" s="351" t="s">
        <v>481</v>
      </c>
      <c r="C222" s="351" t="s">
        <v>1423</v>
      </c>
      <c r="D222" s="351" t="s">
        <v>2764</v>
      </c>
      <c r="E222" s="54">
        <v>44889</v>
      </c>
      <c r="F222" s="351" t="s">
        <v>2641</v>
      </c>
      <c r="G222" s="487" t="s">
        <v>139</v>
      </c>
      <c r="H222" s="351">
        <v>349</v>
      </c>
      <c r="I222" s="55" t="s">
        <v>2231</v>
      </c>
      <c r="J222" s="351">
        <v>390</v>
      </c>
      <c r="K222" s="55" t="s">
        <v>256</v>
      </c>
      <c r="L222" s="351" t="s">
        <v>333</v>
      </c>
      <c r="M222" s="351" t="s">
        <v>2229</v>
      </c>
      <c r="N222" s="487">
        <v>2022</v>
      </c>
      <c r="O222" s="486">
        <f t="shared" si="52"/>
        <v>788.6</v>
      </c>
      <c r="P222" s="486"/>
      <c r="Q222" s="486">
        <v>788.6</v>
      </c>
      <c r="R222" s="486">
        <f>'ЕП п.4 и п.12'!E38</f>
        <v>788.4</v>
      </c>
      <c r="S222" s="55" t="s">
        <v>3012</v>
      </c>
      <c r="T222" s="486">
        <f>'ЕП п.4 и п.12'!G38</f>
        <v>788.4</v>
      </c>
      <c r="U222" s="487" t="str">
        <f>'ЕП п.4 и п.12'!H38</f>
        <v xml:space="preserve">№37/2022-м от 22.12.2022 </v>
      </c>
      <c r="V222" s="486">
        <f t="shared" si="50"/>
        <v>0</v>
      </c>
      <c r="W222" s="486">
        <f t="shared" si="51"/>
        <v>0.20000000000004547</v>
      </c>
      <c r="X222" s="487"/>
      <c r="Y222" s="351"/>
    </row>
    <row r="223" spans="1:25" s="379" customFormat="1" ht="46" x14ac:dyDescent="0.25">
      <c r="A223" s="351" t="s">
        <v>59</v>
      </c>
      <c r="B223" s="351" t="s">
        <v>492</v>
      </c>
      <c r="C223" s="351" t="s">
        <v>124</v>
      </c>
      <c r="D223" s="351" t="s">
        <v>2774</v>
      </c>
      <c r="E223" s="54">
        <v>44889</v>
      </c>
      <c r="F223" s="351" t="s">
        <v>2641</v>
      </c>
      <c r="G223" s="487" t="s">
        <v>139</v>
      </c>
      <c r="H223" s="351">
        <v>310</v>
      </c>
      <c r="I223" s="55" t="s">
        <v>2772</v>
      </c>
      <c r="J223" s="351">
        <v>340</v>
      </c>
      <c r="K223" s="55" t="s">
        <v>256</v>
      </c>
      <c r="L223" s="351" t="s">
        <v>333</v>
      </c>
      <c r="M223" s="351" t="s">
        <v>2773</v>
      </c>
      <c r="N223" s="487">
        <v>2022</v>
      </c>
      <c r="O223" s="486">
        <f>Q223</f>
        <v>28630</v>
      </c>
      <c r="P223" s="486"/>
      <c r="Q223" s="486">
        <v>28630</v>
      </c>
      <c r="R223" s="486">
        <f>'ЕП п.4 и п.12'!E34</f>
        <v>28630</v>
      </c>
      <c r="S223" s="55" t="s">
        <v>2865</v>
      </c>
      <c r="T223" s="486">
        <f>'ЕП п.4 и п.12'!G34</f>
        <v>28630</v>
      </c>
      <c r="U223" s="487" t="str">
        <f>'ЕП п.4 и п.12'!H34</f>
        <v>27/2022-м от 05.12.2022</v>
      </c>
      <c r="V223" s="486">
        <f t="shared" si="50"/>
        <v>0</v>
      </c>
      <c r="W223" s="486">
        <f t="shared" si="51"/>
        <v>0</v>
      </c>
      <c r="X223" s="487"/>
      <c r="Y223" s="351" t="s">
        <v>2038</v>
      </c>
    </row>
    <row r="224" spans="1:25" s="379" customFormat="1" ht="57.5" x14ac:dyDescent="0.25">
      <c r="A224" s="351" t="s">
        <v>59</v>
      </c>
      <c r="B224" s="351" t="s">
        <v>492</v>
      </c>
      <c r="C224" s="351" t="s">
        <v>124</v>
      </c>
      <c r="D224" s="351" t="s">
        <v>2776</v>
      </c>
      <c r="E224" s="54">
        <v>44889</v>
      </c>
      <c r="F224" s="351" t="s">
        <v>2777</v>
      </c>
      <c r="G224" s="487" t="s">
        <v>139</v>
      </c>
      <c r="H224" s="351">
        <v>226</v>
      </c>
      <c r="I224" s="55" t="s">
        <v>81</v>
      </c>
      <c r="J224" s="351">
        <v>340</v>
      </c>
      <c r="K224" s="55" t="s">
        <v>183</v>
      </c>
      <c r="L224" s="351" t="s">
        <v>49</v>
      </c>
      <c r="M224" s="351" t="s">
        <v>34</v>
      </c>
      <c r="N224" s="487">
        <v>2022</v>
      </c>
      <c r="O224" s="486">
        <f>'ПГ 2023-2024'!N4</f>
        <v>8212400</v>
      </c>
      <c r="P224" s="486"/>
      <c r="Q224" s="486"/>
      <c r="R224" s="486">
        <f>РАЗМЕЩЕНИЯ!G155</f>
        <v>8211000</v>
      </c>
      <c r="S224" s="55" t="s">
        <v>2894</v>
      </c>
      <c r="T224" s="486">
        <f>РАЗМЕЩЕНИЯ!L155</f>
        <v>8211000</v>
      </c>
      <c r="U224" s="487" t="str">
        <f>РАЗМЕЩЕНИЯ!N155</f>
        <v>0172100010122000146/2023 ~ от  30.12.2022</v>
      </c>
      <c r="V224" s="486">
        <f>R224-T224</f>
        <v>0</v>
      </c>
      <c r="W224" s="486">
        <f>O224-T224</f>
        <v>1400</v>
      </c>
      <c r="X224" s="487" t="str">
        <f>РАЗМЕЩЕНИЯ!F155</f>
        <v>СМП</v>
      </c>
      <c r="Y224" s="351"/>
    </row>
    <row r="225" spans="1:25" s="380" customFormat="1" ht="69" x14ac:dyDescent="0.25">
      <c r="A225" s="205" t="s">
        <v>58</v>
      </c>
      <c r="B225" s="205" t="s">
        <v>494</v>
      </c>
      <c r="C225" s="205" t="s">
        <v>399</v>
      </c>
      <c r="D225" s="205" t="s">
        <v>2826</v>
      </c>
      <c r="E225" s="56">
        <v>44895</v>
      </c>
      <c r="F225" s="205" t="s">
        <v>2827</v>
      </c>
      <c r="G225" s="58" t="s">
        <v>1368</v>
      </c>
      <c r="H225" s="205">
        <v>221</v>
      </c>
      <c r="I225" s="57" t="s">
        <v>436</v>
      </c>
      <c r="J225" s="205">
        <v>300</v>
      </c>
      <c r="K225" s="57" t="s">
        <v>623</v>
      </c>
      <c r="L225" s="205" t="s">
        <v>49</v>
      </c>
      <c r="M225" s="205" t="s">
        <v>91</v>
      </c>
      <c r="N225" s="58">
        <v>2022</v>
      </c>
      <c r="O225" s="59">
        <f>'ПГ 2023-2024'!N97</f>
        <v>168000</v>
      </c>
      <c r="P225" s="59"/>
      <c r="Q225" s="59"/>
      <c r="R225" s="59">
        <f>РАЗМЕЩЕНИЯ!G156</f>
        <v>168000</v>
      </c>
      <c r="S225" s="57" t="s">
        <v>2908</v>
      </c>
      <c r="T225" s="59">
        <f>РАЗМЕЩЕНИЯ!L156</f>
        <v>168000</v>
      </c>
      <c r="U225" s="58" t="str">
        <f>РАЗМЕЩЕНИЯ!N156</f>
        <v xml:space="preserve">0172100010122000147/2023 ~ от </v>
      </c>
      <c r="V225" s="59">
        <f>R225-T225</f>
        <v>0</v>
      </c>
      <c r="W225" s="59">
        <f t="shared" ref="W225" si="53">O225-T225</f>
        <v>0</v>
      </c>
      <c r="X225" s="58"/>
      <c r="Y225" s="205" t="s">
        <v>444</v>
      </c>
    </row>
    <row r="226" spans="1:25" s="380" customFormat="1" ht="34.5" x14ac:dyDescent="0.25">
      <c r="A226" s="205" t="s">
        <v>58</v>
      </c>
      <c r="B226" s="205" t="s">
        <v>494</v>
      </c>
      <c r="C226" s="205" t="s">
        <v>399</v>
      </c>
      <c r="D226" s="205" t="s">
        <v>2828</v>
      </c>
      <c r="E226" s="56">
        <v>44895</v>
      </c>
      <c r="F226" s="205" t="s">
        <v>2831</v>
      </c>
      <c r="G226" s="58" t="s">
        <v>1368</v>
      </c>
      <c r="H226" s="205">
        <v>221</v>
      </c>
      <c r="I226" s="57" t="s">
        <v>405</v>
      </c>
      <c r="J226" s="205">
        <v>300</v>
      </c>
      <c r="K226" s="57" t="s">
        <v>2832</v>
      </c>
      <c r="L226" s="205" t="s">
        <v>49</v>
      </c>
      <c r="M226" s="205" t="s">
        <v>460</v>
      </c>
      <c r="N226" s="58">
        <v>2022</v>
      </c>
      <c r="O226" s="59">
        <f>'ПГ 2023-2024'!N98</f>
        <v>600000</v>
      </c>
      <c r="P226" s="59"/>
      <c r="Q226" s="59"/>
      <c r="R226" s="59">
        <f>РАЗМЕЩЕНИЯ!G154</f>
        <v>600000</v>
      </c>
      <c r="S226" s="57" t="s">
        <v>2891</v>
      </c>
      <c r="T226" s="59">
        <f>РАЗМЕЩЕНИЯ!L154</f>
        <v>600000</v>
      </c>
      <c r="U226" s="58" t="str">
        <f>РАЗМЕЩЕНИЯ!N154</f>
        <v>0172100010122000145/2023 ~ от  30.12.2022</v>
      </c>
      <c r="V226" s="59">
        <f>R226-T226</f>
        <v>0</v>
      </c>
      <c r="W226" s="59">
        <f t="shared" ref="W226" si="54">O226-T226</f>
        <v>0</v>
      </c>
      <c r="X226" s="58"/>
      <c r="Y226" s="205" t="s">
        <v>444</v>
      </c>
    </row>
    <row r="227" spans="1:25" s="380" customFormat="1" ht="161" x14ac:dyDescent="0.25">
      <c r="A227" s="205" t="s">
        <v>58</v>
      </c>
      <c r="B227" s="205" t="s">
        <v>494</v>
      </c>
      <c r="C227" s="205" t="s">
        <v>399</v>
      </c>
      <c r="D227" s="205" t="s">
        <v>2829</v>
      </c>
      <c r="E227" s="56">
        <v>44895</v>
      </c>
      <c r="F227" s="205" t="s">
        <v>2830</v>
      </c>
      <c r="G227" s="58" t="s">
        <v>1368</v>
      </c>
      <c r="H227" s="205">
        <v>221</v>
      </c>
      <c r="I227" s="57" t="s">
        <v>407</v>
      </c>
      <c r="J227" s="205">
        <v>300</v>
      </c>
      <c r="K227" s="57" t="s">
        <v>2832</v>
      </c>
      <c r="L227" s="205" t="s">
        <v>49</v>
      </c>
      <c r="M227" s="205" t="s">
        <v>462</v>
      </c>
      <c r="N227" s="58">
        <v>2022</v>
      </c>
      <c r="O227" s="59">
        <f>'ПГ 2023-2024'!N99</f>
        <v>600000</v>
      </c>
      <c r="P227" s="59"/>
      <c r="Q227" s="59"/>
      <c r="R227" s="59">
        <f>РАЗМЕЩЕНИЯ!G153</f>
        <v>600000</v>
      </c>
      <c r="S227" s="57" t="s">
        <v>2892</v>
      </c>
      <c r="T227" s="59">
        <f>РАЗМЕЩЕНИЯ!L153</f>
        <v>600000</v>
      </c>
      <c r="U227" s="58" t="str">
        <f>РАЗМЕЩЕНИЯ!N153</f>
        <v>0172100010122000144/2023 ~ от 30.12.2022</v>
      </c>
      <c r="V227" s="59">
        <f t="shared" si="50"/>
        <v>0</v>
      </c>
      <c r="W227" s="59">
        <f t="shared" si="51"/>
        <v>0</v>
      </c>
      <c r="X227" s="58"/>
      <c r="Y227" s="205" t="s">
        <v>444</v>
      </c>
    </row>
    <row r="228" spans="1:25" s="380" customFormat="1" ht="34.5" x14ac:dyDescent="0.25">
      <c r="A228" s="351" t="s">
        <v>197</v>
      </c>
      <c r="B228" s="351" t="s">
        <v>483</v>
      </c>
      <c r="C228" s="351" t="s">
        <v>200</v>
      </c>
      <c r="D228" s="351" t="s">
        <v>2843</v>
      </c>
      <c r="E228" s="54">
        <v>44900</v>
      </c>
      <c r="F228" s="351" t="s">
        <v>2844</v>
      </c>
      <c r="G228" s="489" t="s">
        <v>122</v>
      </c>
      <c r="H228" s="351">
        <v>227</v>
      </c>
      <c r="I228" s="55" t="s">
        <v>61</v>
      </c>
      <c r="J228" s="351">
        <v>390</v>
      </c>
      <c r="K228" s="55" t="s">
        <v>266</v>
      </c>
      <c r="L228" s="351" t="s">
        <v>49</v>
      </c>
      <c r="M228" s="351" t="s">
        <v>204</v>
      </c>
      <c r="N228" s="489">
        <v>2022</v>
      </c>
      <c r="O228" s="488">
        <f>'ПГ 2023-2024'!N24</f>
        <v>140000</v>
      </c>
      <c r="P228" s="488"/>
      <c r="Q228" s="496"/>
      <c r="R228" s="488">
        <v>128000</v>
      </c>
      <c r="S228" s="55" t="s">
        <v>2980</v>
      </c>
      <c r="T228" s="488">
        <f>РАЗМЕЩЕНИЯ!L157</f>
        <v>128000</v>
      </c>
      <c r="U228" s="489" t="str">
        <f>РАЗМЕЩЕНИЯ!N157</f>
        <v xml:space="preserve">0172100010122000148/2023 ~ от </v>
      </c>
      <c r="V228" s="488">
        <f>R228-T228</f>
        <v>0</v>
      </c>
      <c r="W228" s="488">
        <f>O228-T228</f>
        <v>12000</v>
      </c>
      <c r="X228" s="489"/>
      <c r="Y228" s="351"/>
    </row>
    <row r="229" spans="1:25" s="501" customFormat="1" ht="46" x14ac:dyDescent="0.25">
      <c r="A229" s="351" t="s">
        <v>276</v>
      </c>
      <c r="B229" s="351" t="s">
        <v>486</v>
      </c>
      <c r="C229" s="351" t="s">
        <v>277</v>
      </c>
      <c r="D229" s="351" t="s">
        <v>2881</v>
      </c>
      <c r="E229" s="54">
        <v>44902</v>
      </c>
      <c r="F229" s="351" t="s">
        <v>2325</v>
      </c>
      <c r="G229" s="528" t="s">
        <v>122</v>
      </c>
      <c r="H229" s="351">
        <v>341</v>
      </c>
      <c r="I229" s="55" t="s">
        <v>289</v>
      </c>
      <c r="J229" s="351">
        <v>390</v>
      </c>
      <c r="K229" s="55" t="s">
        <v>256</v>
      </c>
      <c r="L229" s="351" t="s">
        <v>49</v>
      </c>
      <c r="M229" s="351" t="s">
        <v>2319</v>
      </c>
      <c r="N229" s="528">
        <v>2022</v>
      </c>
      <c r="O229" s="527">
        <f t="shared" ref="O229" si="55">Q229</f>
        <v>10995.13</v>
      </c>
      <c r="P229" s="527"/>
      <c r="Q229" s="527">
        <v>10995.13</v>
      </c>
      <c r="R229" s="527">
        <f>'ЕП п.4 и п.12'!E39</f>
        <v>10980</v>
      </c>
      <c r="S229" s="55" t="s">
        <v>2898</v>
      </c>
      <c r="T229" s="527">
        <f>'ЕП п.4 и п.12'!G39</f>
        <v>10980</v>
      </c>
      <c r="U229" s="528" t="str">
        <f>'ЕП п.4 и п.12'!H39</f>
        <v>31/2022-м от 12.12.2022</v>
      </c>
      <c r="V229" s="527">
        <f t="shared" ref="V229" si="56">R229-T229</f>
        <v>0</v>
      </c>
      <c r="W229" s="527">
        <f t="shared" ref="W229" si="57">O229-T229</f>
        <v>15.1299999999992</v>
      </c>
      <c r="X229" s="528"/>
      <c r="Y229" s="351"/>
    </row>
    <row r="230" spans="1:25" s="501" customFormat="1" ht="57.5" x14ac:dyDescent="0.25">
      <c r="A230" s="351" t="s">
        <v>205</v>
      </c>
      <c r="B230" s="351" t="s">
        <v>493</v>
      </c>
      <c r="C230" s="351" t="s">
        <v>476</v>
      </c>
      <c r="D230" s="351" t="s">
        <v>2910</v>
      </c>
      <c r="E230" s="54">
        <v>44907</v>
      </c>
      <c r="F230" s="351" t="s">
        <v>2641</v>
      </c>
      <c r="G230" s="513" t="s">
        <v>139</v>
      </c>
      <c r="H230" s="351">
        <v>225</v>
      </c>
      <c r="I230" s="55" t="s">
        <v>229</v>
      </c>
      <c r="J230" s="351">
        <v>300</v>
      </c>
      <c r="K230" s="55" t="s">
        <v>1688</v>
      </c>
      <c r="L230" s="351" t="s">
        <v>333</v>
      </c>
      <c r="M230" s="351" t="s">
        <v>211</v>
      </c>
      <c r="N230" s="513">
        <v>2022</v>
      </c>
      <c r="O230" s="275">
        <f>Q230</f>
        <v>61901.07</v>
      </c>
      <c r="P230" s="275"/>
      <c r="Q230" s="275">
        <v>61901.07</v>
      </c>
      <c r="R230" s="260">
        <f>'ЕП п.4 и п.12'!E40</f>
        <v>61901.07</v>
      </c>
      <c r="S230" s="55" t="s">
        <v>2953</v>
      </c>
      <c r="T230" s="275">
        <f>'ЕП п.4 и п.12'!G40</f>
        <v>61901.07</v>
      </c>
      <c r="U230" s="513" t="str">
        <f>'ЕП п.4 и п.12'!H40</f>
        <v>35/2022-м от 19.12.2022</v>
      </c>
      <c r="V230" s="512">
        <f t="shared" ref="V230" si="58">R230-T230</f>
        <v>0</v>
      </c>
      <c r="W230" s="512">
        <f t="shared" ref="W230:W231" si="59">O230-T230</f>
        <v>0</v>
      </c>
      <c r="X230" s="513"/>
      <c r="Y230" s="513"/>
    </row>
    <row r="231" spans="1:25" s="501" customFormat="1" ht="57.5" x14ac:dyDescent="0.25">
      <c r="A231" s="351" t="s">
        <v>205</v>
      </c>
      <c r="B231" s="351" t="s">
        <v>493</v>
      </c>
      <c r="C231" s="351" t="s">
        <v>476</v>
      </c>
      <c r="D231" s="351" t="s">
        <v>2911</v>
      </c>
      <c r="E231" s="54">
        <v>44918</v>
      </c>
      <c r="F231" s="351" t="s">
        <v>2641</v>
      </c>
      <c r="G231" s="513" t="s">
        <v>139</v>
      </c>
      <c r="H231" s="351">
        <v>346</v>
      </c>
      <c r="I231" s="55" t="s">
        <v>206</v>
      </c>
      <c r="J231" s="351">
        <v>390</v>
      </c>
      <c r="K231" s="55" t="s">
        <v>1686</v>
      </c>
      <c r="L231" s="351" t="s">
        <v>333</v>
      </c>
      <c r="M231" s="351" t="s">
        <v>208</v>
      </c>
      <c r="N231" s="513">
        <v>2022</v>
      </c>
      <c r="O231" s="275">
        <f>Q231</f>
        <v>201381.02</v>
      </c>
      <c r="P231" s="275"/>
      <c r="Q231" s="275">
        <v>201381.02</v>
      </c>
      <c r="R231" s="275">
        <v>201381.02</v>
      </c>
      <c r="S231" s="513" t="s">
        <v>3036</v>
      </c>
      <c r="T231" s="275">
        <f>SUM('ЕП п.4 и п.12'!G41:G43)</f>
        <v>201381.02</v>
      </c>
      <c r="U231" s="513" t="str">
        <f>'ЕП п.4 и п.12'!H41</f>
        <v>33/2022-м от 14.12.2022</v>
      </c>
      <c r="V231" s="523">
        <f>R231-T231</f>
        <v>0</v>
      </c>
      <c r="W231" s="512">
        <f t="shared" si="59"/>
        <v>0</v>
      </c>
      <c r="X231" s="513"/>
      <c r="Y231" s="513"/>
    </row>
    <row r="232" spans="1:25" s="501" customFormat="1" ht="57.5" x14ac:dyDescent="0.25">
      <c r="A232" s="351" t="s">
        <v>197</v>
      </c>
      <c r="B232" s="351" t="s">
        <v>479</v>
      </c>
      <c r="C232" s="351" t="s">
        <v>200</v>
      </c>
      <c r="D232" s="351" t="s">
        <v>2912</v>
      </c>
      <c r="E232" s="54">
        <v>44907</v>
      </c>
      <c r="F232" s="351" t="s">
        <v>2641</v>
      </c>
      <c r="G232" s="513" t="s">
        <v>470</v>
      </c>
      <c r="H232" s="351">
        <v>226</v>
      </c>
      <c r="I232" s="351" t="s">
        <v>190</v>
      </c>
      <c r="J232" s="351">
        <v>300</v>
      </c>
      <c r="K232" s="54" t="s">
        <v>196</v>
      </c>
      <c r="L232" s="351" t="s">
        <v>333</v>
      </c>
      <c r="M232" s="351" t="s">
        <v>199</v>
      </c>
      <c r="N232" s="351">
        <v>2022</v>
      </c>
      <c r="O232" s="512">
        <f>Q232</f>
        <v>2181.63</v>
      </c>
      <c r="P232" s="512"/>
      <c r="Q232" s="512">
        <v>2181.63</v>
      </c>
      <c r="R232" s="512">
        <f>'ЕП п.4 и п.12'!E44</f>
        <v>2150</v>
      </c>
      <c r="S232" s="55" t="s">
        <v>2937</v>
      </c>
      <c r="T232" s="512">
        <f>'ЕП п.4 и п.12'!G44</f>
        <v>2150</v>
      </c>
      <c r="U232" s="513" t="str">
        <f>'ЕП п.4 и п.12'!H44</f>
        <v>34/2022-м от 15.12.2022</v>
      </c>
      <c r="V232" s="512">
        <f>R232-T232</f>
        <v>0</v>
      </c>
      <c r="W232" s="512">
        <f t="shared" ref="W232:W233" si="60">O232-T232</f>
        <v>31.630000000000109</v>
      </c>
      <c r="X232" s="513"/>
      <c r="Y232" s="351"/>
    </row>
    <row r="233" spans="1:25" s="501" customFormat="1" ht="57.5" x14ac:dyDescent="0.25">
      <c r="A233" s="351" t="s">
        <v>205</v>
      </c>
      <c r="B233" s="351" t="s">
        <v>493</v>
      </c>
      <c r="C233" s="351" t="s">
        <v>476</v>
      </c>
      <c r="D233" s="351" t="s">
        <v>2949</v>
      </c>
      <c r="E233" s="54">
        <v>44909</v>
      </c>
      <c r="F233" s="530" t="s">
        <v>2950</v>
      </c>
      <c r="G233" s="528" t="s">
        <v>139</v>
      </c>
      <c r="H233" s="351">
        <v>346</v>
      </c>
      <c r="I233" s="351" t="s">
        <v>2948</v>
      </c>
      <c r="J233" s="351">
        <v>390</v>
      </c>
      <c r="K233" s="54" t="s">
        <v>1686</v>
      </c>
      <c r="L233" s="351" t="s">
        <v>49</v>
      </c>
      <c r="M233" s="351" t="s">
        <v>208</v>
      </c>
      <c r="N233" s="351">
        <v>2022</v>
      </c>
      <c r="O233" s="527">
        <f>'ПГ 2023-2024'!N100</f>
        <v>2500000</v>
      </c>
      <c r="P233" s="527"/>
      <c r="Q233" s="527"/>
      <c r="R233" s="527">
        <v>2500000</v>
      </c>
      <c r="S233" s="55" t="s">
        <v>3035</v>
      </c>
      <c r="T233" s="527">
        <f>РАЗМЕЩЕНИЯ!L158</f>
        <v>0</v>
      </c>
      <c r="U233" s="528" t="str">
        <f>РАЗМЕЩЕНИЯ!N158</f>
        <v xml:space="preserve">0172100010122000149/2023 ~ от </v>
      </c>
      <c r="V233" s="533">
        <f>R233-T233</f>
        <v>2500000</v>
      </c>
      <c r="W233" s="533">
        <f t="shared" si="60"/>
        <v>2500000</v>
      </c>
      <c r="X233" s="528" t="s">
        <v>2209</v>
      </c>
      <c r="Y233" s="351"/>
    </row>
    <row r="234" spans="1:25" s="501" customFormat="1" ht="57.5" x14ac:dyDescent="0.25">
      <c r="A234" s="351" t="s">
        <v>205</v>
      </c>
      <c r="B234" s="351" t="s">
        <v>493</v>
      </c>
      <c r="C234" s="351" t="s">
        <v>476</v>
      </c>
      <c r="D234" s="351" t="s">
        <v>2951</v>
      </c>
      <c r="E234" s="54">
        <v>44909</v>
      </c>
      <c r="F234" s="351" t="s">
        <v>2952</v>
      </c>
      <c r="G234" s="528" t="s">
        <v>139</v>
      </c>
      <c r="H234" s="351">
        <v>225</v>
      </c>
      <c r="I234" s="55" t="s">
        <v>229</v>
      </c>
      <c r="J234" s="351">
        <v>300</v>
      </c>
      <c r="K234" s="55" t="s">
        <v>1688</v>
      </c>
      <c r="L234" s="351" t="s">
        <v>49</v>
      </c>
      <c r="M234" s="351" t="s">
        <v>211</v>
      </c>
      <c r="N234" s="351">
        <v>2022</v>
      </c>
      <c r="O234" s="527">
        <f>'ПГ 2023-2024'!N101</f>
        <v>2000000</v>
      </c>
      <c r="P234" s="527"/>
      <c r="Q234" s="527"/>
      <c r="R234" s="527"/>
      <c r="S234" s="55"/>
      <c r="T234" s="527"/>
      <c r="U234" s="528"/>
      <c r="V234" s="531"/>
      <c r="W234" s="531"/>
      <c r="X234" s="528"/>
      <c r="Y234" s="351"/>
    </row>
    <row r="235" spans="1:25" s="501" customFormat="1" ht="57.5" x14ac:dyDescent="0.25">
      <c r="A235" s="351" t="s">
        <v>205</v>
      </c>
      <c r="B235" s="351" t="s">
        <v>493</v>
      </c>
      <c r="C235" s="351" t="s">
        <v>476</v>
      </c>
      <c r="D235" s="351" t="s">
        <v>2842</v>
      </c>
      <c r="E235" s="54">
        <v>44915</v>
      </c>
      <c r="F235" s="351" t="s">
        <v>2641</v>
      </c>
      <c r="G235" s="528" t="s">
        <v>139</v>
      </c>
      <c r="H235" s="351">
        <v>346</v>
      </c>
      <c r="I235" s="55" t="s">
        <v>2993</v>
      </c>
      <c r="J235" s="351">
        <v>390</v>
      </c>
      <c r="K235" s="55" t="s">
        <v>1686</v>
      </c>
      <c r="L235" s="351" t="s">
        <v>333</v>
      </c>
      <c r="M235" s="351" t="s">
        <v>2992</v>
      </c>
      <c r="N235" s="351">
        <v>2022</v>
      </c>
      <c r="O235" s="527">
        <f>Q235</f>
        <v>168619.64</v>
      </c>
      <c r="P235" s="527"/>
      <c r="Q235" s="527">
        <v>168619.64</v>
      </c>
      <c r="R235" s="527">
        <f>'ЕП п.4 и п.12'!E45</f>
        <v>168619.64</v>
      </c>
      <c r="S235" s="55" t="s">
        <v>3015</v>
      </c>
      <c r="T235" s="527">
        <f>'ЕП п.4 и п.12'!G45</f>
        <v>168619.64</v>
      </c>
      <c r="U235" s="528" t="str">
        <f>'ЕП п.4 и п.12'!H45</f>
        <v>38/2022-м от 23.12.2022</v>
      </c>
      <c r="V235" s="531">
        <f t="shared" ref="V235:V238" si="61">R235-T235</f>
        <v>0</v>
      </c>
      <c r="W235" s="531">
        <f t="shared" ref="W235:W238" si="62">O235-T235</f>
        <v>0</v>
      </c>
      <c r="X235" s="528"/>
      <c r="Y235" s="351"/>
    </row>
    <row r="236" spans="1:25" s="501" customFormat="1" ht="23" x14ac:dyDescent="0.25">
      <c r="A236" s="199" t="s">
        <v>15</v>
      </c>
      <c r="B236" s="199" t="s">
        <v>477</v>
      </c>
      <c r="C236" s="199" t="s">
        <v>63</v>
      </c>
      <c r="D236" s="199" t="s">
        <v>3024</v>
      </c>
      <c r="E236" s="47">
        <v>44909</v>
      </c>
      <c r="F236" s="534" t="s">
        <v>733</v>
      </c>
      <c r="G236" s="218" t="s">
        <v>2726</v>
      </c>
      <c r="H236" s="199">
        <v>223</v>
      </c>
      <c r="I236" s="48" t="s">
        <v>25</v>
      </c>
      <c r="J236" s="199">
        <v>300</v>
      </c>
      <c r="K236" s="48" t="s">
        <v>732</v>
      </c>
      <c r="L236" s="199" t="s">
        <v>311</v>
      </c>
      <c r="M236" s="534" t="s">
        <v>734</v>
      </c>
      <c r="N236" s="199">
        <v>2021</v>
      </c>
      <c r="O236" s="432">
        <f>Q236</f>
        <v>3040904.39</v>
      </c>
      <c r="P236" s="432"/>
      <c r="Q236" s="432">
        <v>3040904.39</v>
      </c>
      <c r="R236" s="432"/>
      <c r="S236" s="48"/>
      <c r="T236" s="432"/>
      <c r="U236" s="218"/>
      <c r="V236" s="531">
        <f t="shared" si="61"/>
        <v>0</v>
      </c>
      <c r="W236" s="531">
        <f t="shared" si="62"/>
        <v>3040904.39</v>
      </c>
      <c r="X236" s="218"/>
      <c r="Y236" s="199"/>
    </row>
    <row r="237" spans="1:25" s="501" customFormat="1" ht="46" x14ac:dyDescent="0.25">
      <c r="A237" s="351" t="s">
        <v>15</v>
      </c>
      <c r="B237" s="351" t="s">
        <v>477</v>
      </c>
      <c r="C237" s="351" t="s">
        <v>63</v>
      </c>
      <c r="D237" s="351" t="s">
        <v>3025</v>
      </c>
      <c r="E237" s="54">
        <v>44918</v>
      </c>
      <c r="F237" s="351" t="s">
        <v>2641</v>
      </c>
      <c r="G237" s="532" t="s">
        <v>139</v>
      </c>
      <c r="H237" s="351">
        <v>346</v>
      </c>
      <c r="I237" s="55" t="s">
        <v>3026</v>
      </c>
      <c r="J237" s="351">
        <v>390</v>
      </c>
      <c r="K237" s="55" t="s">
        <v>256</v>
      </c>
      <c r="L237" s="351" t="s">
        <v>333</v>
      </c>
      <c r="M237" s="351" t="s">
        <v>3027</v>
      </c>
      <c r="N237" s="532">
        <v>2022</v>
      </c>
      <c r="O237" s="531">
        <f>Q237</f>
        <v>32086</v>
      </c>
      <c r="P237" s="531"/>
      <c r="Q237" s="531">
        <v>32086</v>
      </c>
      <c r="R237" s="531">
        <f>'ЕП п.4 и п.12'!E47</f>
        <v>32086</v>
      </c>
      <c r="S237" s="55" t="s">
        <v>3030</v>
      </c>
      <c r="T237" s="531">
        <f>'ЕП п.4 и п.12'!G47</f>
        <v>32086</v>
      </c>
      <c r="U237" s="532" t="str">
        <f>'ЕП п.4 и п.12'!H47</f>
        <v>40/2022-м от 26.12.2022</v>
      </c>
      <c r="V237" s="531">
        <f t="shared" si="61"/>
        <v>0</v>
      </c>
      <c r="W237" s="531">
        <f t="shared" si="62"/>
        <v>0</v>
      </c>
      <c r="X237" s="532"/>
      <c r="Y237" s="351"/>
    </row>
    <row r="238" spans="1:25" s="501" customFormat="1" ht="34.5" x14ac:dyDescent="0.25">
      <c r="A238" s="199" t="s">
        <v>15</v>
      </c>
      <c r="B238" s="199" t="s">
        <v>477</v>
      </c>
      <c r="C238" s="199" t="s">
        <v>63</v>
      </c>
      <c r="D238" s="199" t="s">
        <v>3028</v>
      </c>
      <c r="E238" s="47">
        <v>44918</v>
      </c>
      <c r="F238" s="534" t="s">
        <v>733</v>
      </c>
      <c r="G238" s="218" t="s">
        <v>2726</v>
      </c>
      <c r="H238" s="199">
        <v>223</v>
      </c>
      <c r="I238" s="48" t="s">
        <v>25</v>
      </c>
      <c r="J238" s="199">
        <v>300</v>
      </c>
      <c r="K238" s="48" t="s">
        <v>732</v>
      </c>
      <c r="L238" s="199" t="s">
        <v>311</v>
      </c>
      <c r="M238" s="534" t="s">
        <v>3029</v>
      </c>
      <c r="N238" s="199">
        <v>2021</v>
      </c>
      <c r="O238" s="432">
        <f>Q238</f>
        <v>1088366.71</v>
      </c>
      <c r="P238" s="432"/>
      <c r="Q238" s="432">
        <v>1088366.71</v>
      </c>
      <c r="R238" s="432"/>
      <c r="S238" s="48"/>
      <c r="T238" s="432"/>
      <c r="U238" s="218"/>
      <c r="V238" s="531">
        <f t="shared" si="61"/>
        <v>0</v>
      </c>
      <c r="W238" s="531">
        <f t="shared" si="62"/>
        <v>1088366.71</v>
      </c>
      <c r="X238" s="218"/>
      <c r="Y238" s="199"/>
    </row>
    <row r="239" spans="1:25" s="501" customFormat="1" ht="46" x14ac:dyDescent="0.25">
      <c r="A239" s="199" t="s">
        <v>15</v>
      </c>
      <c r="B239" s="477"/>
      <c r="C239" s="199" t="s">
        <v>63</v>
      </c>
      <c r="D239" s="199" t="s">
        <v>3067</v>
      </c>
      <c r="E239" s="497">
        <v>44923</v>
      </c>
      <c r="F239" s="477" t="s">
        <v>2641</v>
      </c>
      <c r="G239" s="498" t="s">
        <v>122</v>
      </c>
      <c r="H239" s="477">
        <v>346</v>
      </c>
      <c r="I239" s="477" t="s">
        <v>3068</v>
      </c>
      <c r="J239" s="477">
        <v>390</v>
      </c>
      <c r="K239" s="497" t="s">
        <v>3069</v>
      </c>
      <c r="L239" s="477" t="s">
        <v>333</v>
      </c>
      <c r="M239" s="477" t="s">
        <v>1864</v>
      </c>
      <c r="N239" s="477">
        <v>2022</v>
      </c>
      <c r="O239" s="432">
        <f>Q239</f>
        <v>14465.94</v>
      </c>
      <c r="P239" s="500"/>
      <c r="Q239" s="500">
        <v>14465.94</v>
      </c>
      <c r="R239" s="500"/>
      <c r="S239" s="499"/>
      <c r="T239" s="500"/>
      <c r="U239" s="498"/>
      <c r="V239" s="547">
        <f t="shared" ref="V239" si="63">R239-T239</f>
        <v>0</v>
      </c>
      <c r="W239" s="547">
        <f t="shared" ref="W239" si="64">O239-T239</f>
        <v>14465.94</v>
      </c>
      <c r="X239" s="498"/>
      <c r="Y239" s="477"/>
    </row>
    <row r="240" spans="1:25" x14ac:dyDescent="0.25">
      <c r="G240" s="376"/>
      <c r="I240" s="376"/>
      <c r="K240" s="376"/>
      <c r="N240" s="376"/>
    </row>
  </sheetData>
  <autoFilter ref="A1:Y239"/>
  <mergeCells count="91">
    <mergeCell ref="W45:W46"/>
    <mergeCell ref="V45:V46"/>
    <mergeCell ref="O60:O61"/>
    <mergeCell ref="Q60:Q61"/>
    <mergeCell ref="Q56:Q57"/>
    <mergeCell ref="R45:R46"/>
    <mergeCell ref="T45:T46"/>
    <mergeCell ref="O45:O46"/>
    <mergeCell ref="T47:T48"/>
    <mergeCell ref="R47:R48"/>
    <mergeCell ref="W47:W48"/>
    <mergeCell ref="N58:N59"/>
    <mergeCell ref="O58:O59"/>
    <mergeCell ref="Q58:Q59"/>
    <mergeCell ref="P58:P59"/>
    <mergeCell ref="W58:W59"/>
    <mergeCell ref="W8:W9"/>
    <mergeCell ref="O8:O9"/>
    <mergeCell ref="Q8:Q9"/>
    <mergeCell ref="O37:O38"/>
    <mergeCell ref="Q37:Q38"/>
    <mergeCell ref="P37:P38"/>
    <mergeCell ref="W37:W38"/>
    <mergeCell ref="W29:W31"/>
    <mergeCell ref="W33:W35"/>
    <mergeCell ref="O21:O22"/>
    <mergeCell ref="Q21:Q22"/>
    <mergeCell ref="W21:W22"/>
    <mergeCell ref="O33:O35"/>
    <mergeCell ref="O13:O17"/>
    <mergeCell ref="Q13:Q17"/>
    <mergeCell ref="W13:W17"/>
    <mergeCell ref="O183:O184"/>
    <mergeCell ref="Q183:Q184"/>
    <mergeCell ref="W183:W184"/>
    <mergeCell ref="W158:W160"/>
    <mergeCell ref="Q158:Q160"/>
    <mergeCell ref="O158:O160"/>
    <mergeCell ref="O181:O182"/>
    <mergeCell ref="Q181:Q182"/>
    <mergeCell ref="W181:W182"/>
    <mergeCell ref="O169:O170"/>
    <mergeCell ref="W169:W170"/>
    <mergeCell ref="Q146:Q147"/>
    <mergeCell ref="W146:W147"/>
    <mergeCell ref="P146:P147"/>
    <mergeCell ref="O146:O147"/>
    <mergeCell ref="Q127:Q130"/>
    <mergeCell ref="P127:P130"/>
    <mergeCell ref="W127:W130"/>
    <mergeCell ref="O127:O130"/>
    <mergeCell ref="O116:O117"/>
    <mergeCell ref="R116:R117"/>
    <mergeCell ref="W70:W74"/>
    <mergeCell ref="Q70:Q74"/>
    <mergeCell ref="O47:O48"/>
    <mergeCell ref="T116:T117"/>
    <mergeCell ref="W116:W117"/>
    <mergeCell ref="W75:W79"/>
    <mergeCell ref="O81:O83"/>
    <mergeCell ref="Q81:Q83"/>
    <mergeCell ref="W81:W83"/>
    <mergeCell ref="O56:O57"/>
    <mergeCell ref="O70:O74"/>
    <mergeCell ref="W60:W61"/>
    <mergeCell ref="W56:W57"/>
    <mergeCell ref="O75:O79"/>
    <mergeCell ref="Q75:Q79"/>
    <mergeCell ref="O50:O51"/>
    <mergeCell ref="R50:R51"/>
    <mergeCell ref="T50:T51"/>
    <mergeCell ref="W50:W51"/>
    <mergeCell ref="O23:O28"/>
    <mergeCell ref="Q23:Q28"/>
    <mergeCell ref="W23:W28"/>
    <mergeCell ref="R41:R42"/>
    <mergeCell ref="W41:W42"/>
    <mergeCell ref="T41:T42"/>
    <mergeCell ref="W39:W40"/>
    <mergeCell ref="O39:O40"/>
    <mergeCell ref="Q39:Q40"/>
    <mergeCell ref="Q33:Q35"/>
    <mergeCell ref="O29:O31"/>
    <mergeCell ref="Q29:Q31"/>
    <mergeCell ref="O41:O42"/>
    <mergeCell ref="O210:O211"/>
    <mergeCell ref="Q210:Q211"/>
    <mergeCell ref="W210:W211"/>
    <mergeCell ref="O187:O190"/>
    <mergeCell ref="Q187:Q190"/>
    <mergeCell ref="W187:W190"/>
  </mergeCells>
  <pageMargins left="0.39370078740157483" right="0.39370078740157483" top="0.39370078740157483" bottom="0.39370078740157483" header="0" footer="0"/>
  <pageSetup paperSize="9" orientation="landscape" r:id="rId1"/>
  <ignoredErrors>
    <ignoredError sqref="V146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35"/>
  <sheetViews>
    <sheetView zoomScaleNormal="100" workbookViewId="0">
      <pane ySplit="1" topLeftCell="A98" activePane="bottomLeft" state="frozen"/>
      <selection activeCell="D1" sqref="D1"/>
      <selection pane="bottomLeft" activeCell="B101" sqref="B101:L101"/>
    </sheetView>
  </sheetViews>
  <sheetFormatPr defaultColWidth="9.1796875" defaultRowHeight="11.5" x14ac:dyDescent="0.25"/>
  <cols>
    <col min="1" max="1" width="10.81640625" style="42" customWidth="1"/>
    <col min="2" max="2" width="14.81640625" style="42" customWidth="1"/>
    <col min="3" max="3" width="18.453125" style="42" customWidth="1"/>
    <col min="4" max="4" width="10.81640625" style="42" customWidth="1"/>
    <col min="5" max="5" width="20.453125" style="46" customWidth="1"/>
    <col min="6" max="6" width="20.1796875" style="46" customWidth="1"/>
    <col min="7" max="7" width="6.54296875" style="42" customWidth="1"/>
    <col min="8" max="9" width="12.453125" style="42" customWidth="1"/>
    <col min="10" max="10" width="20.1796875" style="46" customWidth="1"/>
    <col min="11" max="11" width="13.26953125" style="42" customWidth="1"/>
    <col min="12" max="12" width="21" style="42" customWidth="1"/>
    <col min="13" max="13" width="12.1796875" style="42" customWidth="1"/>
    <col min="14" max="16" width="13.81640625" style="44" customWidth="1"/>
    <col min="17" max="17" width="13.26953125" style="44" customWidth="1"/>
    <col min="18" max="18" width="11.453125" style="46" customWidth="1"/>
    <col min="19" max="19" width="12" style="45" customWidth="1"/>
    <col min="20" max="20" width="11" style="46" customWidth="1"/>
    <col min="21" max="21" width="10.453125" style="45" customWidth="1"/>
    <col min="22" max="22" width="15" style="45" customWidth="1"/>
    <col min="23" max="23" width="12.1796875" style="46" customWidth="1"/>
    <col min="24" max="24" width="14.26953125" style="42" customWidth="1"/>
    <col min="25" max="16384" width="9.1796875" style="42"/>
  </cols>
  <sheetData>
    <row r="1" spans="1:24" ht="34.5" x14ac:dyDescent="0.25">
      <c r="A1" s="20" t="s">
        <v>8</v>
      </c>
      <c r="B1" s="20" t="s">
        <v>18</v>
      </c>
      <c r="C1" s="20" t="s">
        <v>9</v>
      </c>
      <c r="D1" s="20" t="s">
        <v>10</v>
      </c>
      <c r="E1" s="22" t="s">
        <v>3</v>
      </c>
      <c r="F1" s="22" t="s">
        <v>7</v>
      </c>
      <c r="G1" s="20" t="s">
        <v>22</v>
      </c>
      <c r="H1" s="20" t="s">
        <v>4</v>
      </c>
      <c r="I1" s="20" t="s">
        <v>17</v>
      </c>
      <c r="J1" s="22" t="s">
        <v>19</v>
      </c>
      <c r="K1" s="20" t="s">
        <v>20</v>
      </c>
      <c r="L1" s="20" t="s">
        <v>0</v>
      </c>
      <c r="M1" s="20" t="s">
        <v>2</v>
      </c>
      <c r="N1" s="41" t="s">
        <v>5</v>
      </c>
      <c r="O1" s="41" t="s">
        <v>872</v>
      </c>
      <c r="P1" s="41" t="s">
        <v>873</v>
      </c>
      <c r="Q1" s="41" t="s">
        <v>6</v>
      </c>
      <c r="R1" s="64" t="s">
        <v>11</v>
      </c>
      <c r="S1" s="65" t="s">
        <v>12</v>
      </c>
      <c r="T1" s="22" t="s">
        <v>14</v>
      </c>
      <c r="U1" s="18" t="s">
        <v>13</v>
      </c>
      <c r="V1" s="18" t="s">
        <v>1</v>
      </c>
      <c r="W1" s="22" t="s">
        <v>16</v>
      </c>
      <c r="X1" s="22" t="s">
        <v>21</v>
      </c>
    </row>
    <row r="2" spans="1:24" ht="34.5" x14ac:dyDescent="0.25">
      <c r="A2" s="20" t="s">
        <v>59</v>
      </c>
      <c r="B2" s="20" t="s">
        <v>124</v>
      </c>
      <c r="C2" s="31" t="s">
        <v>125</v>
      </c>
      <c r="D2" s="24">
        <v>44581</v>
      </c>
      <c r="E2" s="22" t="s">
        <v>571</v>
      </c>
      <c r="F2" s="20" t="s">
        <v>122</v>
      </c>
      <c r="G2" s="20">
        <v>345</v>
      </c>
      <c r="H2" s="20" t="s">
        <v>127</v>
      </c>
      <c r="I2" s="20">
        <v>350</v>
      </c>
      <c r="J2" s="20" t="s">
        <v>182</v>
      </c>
      <c r="K2" s="20" t="s">
        <v>49</v>
      </c>
      <c r="L2" s="20" t="s">
        <v>31</v>
      </c>
      <c r="M2" s="20">
        <v>2023</v>
      </c>
      <c r="N2" s="41">
        <f>SUM(O2:P2)</f>
        <v>2700000</v>
      </c>
      <c r="O2" s="41">
        <v>2700000</v>
      </c>
      <c r="P2" s="41"/>
      <c r="Q2" s="41"/>
      <c r="R2" s="22"/>
      <c r="S2" s="18"/>
      <c r="T2" s="22"/>
      <c r="U2" s="18"/>
      <c r="V2" s="18"/>
      <c r="W2" s="22"/>
      <c r="X2" s="20"/>
    </row>
    <row r="3" spans="1:24" ht="34.5" x14ac:dyDescent="0.25">
      <c r="A3" s="20" t="s">
        <v>59</v>
      </c>
      <c r="B3" s="20" t="s">
        <v>124</v>
      </c>
      <c r="C3" s="31" t="s">
        <v>126</v>
      </c>
      <c r="D3" s="24">
        <v>44581</v>
      </c>
      <c r="E3" s="20" t="s">
        <v>603</v>
      </c>
      <c r="F3" s="20" t="s">
        <v>122</v>
      </c>
      <c r="G3" s="20">
        <v>345</v>
      </c>
      <c r="H3" s="20" t="s">
        <v>127</v>
      </c>
      <c r="I3" s="20">
        <v>350</v>
      </c>
      <c r="J3" s="20" t="s">
        <v>182</v>
      </c>
      <c r="K3" s="20" t="s">
        <v>49</v>
      </c>
      <c r="L3" s="20" t="s">
        <v>31</v>
      </c>
      <c r="M3" s="20">
        <v>2024</v>
      </c>
      <c r="N3" s="41">
        <f t="shared" ref="N3:N55" si="0">SUM(O3:P3)</f>
        <v>2700000</v>
      </c>
      <c r="O3" s="41"/>
      <c r="P3" s="41">
        <v>2700000</v>
      </c>
      <c r="Q3" s="41"/>
      <c r="R3" s="22"/>
      <c r="S3" s="18"/>
      <c r="T3" s="22"/>
      <c r="U3" s="18"/>
      <c r="V3" s="18"/>
      <c r="W3" s="22"/>
      <c r="X3" s="20"/>
    </row>
    <row r="4" spans="1:24" ht="46" x14ac:dyDescent="0.25">
      <c r="A4" s="198" t="s">
        <v>59</v>
      </c>
      <c r="B4" s="198" t="s">
        <v>124</v>
      </c>
      <c r="C4" s="31" t="s">
        <v>128</v>
      </c>
      <c r="D4" s="24">
        <v>44889</v>
      </c>
      <c r="E4" s="198" t="s">
        <v>602</v>
      </c>
      <c r="F4" s="198" t="s">
        <v>122</v>
      </c>
      <c r="G4" s="198">
        <v>266</v>
      </c>
      <c r="H4" s="198" t="s">
        <v>81</v>
      </c>
      <c r="I4" s="198">
        <v>340</v>
      </c>
      <c r="J4" s="22" t="s">
        <v>183</v>
      </c>
      <c r="K4" s="198" t="s">
        <v>49</v>
      </c>
      <c r="L4" s="198" t="s">
        <v>34</v>
      </c>
      <c r="M4" s="198">
        <v>2022</v>
      </c>
      <c r="N4" s="41">
        <f t="shared" si="0"/>
        <v>8212400</v>
      </c>
      <c r="O4" s="41">
        <v>4106200</v>
      </c>
      <c r="P4" s="41">
        <v>4106200</v>
      </c>
      <c r="Q4" s="41"/>
      <c r="R4" s="22"/>
      <c r="S4" s="18"/>
      <c r="T4" s="22"/>
      <c r="U4" s="18"/>
      <c r="V4" s="18"/>
      <c r="W4" s="22"/>
      <c r="X4" s="20"/>
    </row>
    <row r="5" spans="1:24" ht="23" x14ac:dyDescent="0.25">
      <c r="A5" s="20" t="s">
        <v>160</v>
      </c>
      <c r="B5" s="20" t="s">
        <v>159</v>
      </c>
      <c r="C5" s="31" t="s">
        <v>163</v>
      </c>
      <c r="D5" s="24">
        <v>44581</v>
      </c>
      <c r="E5" s="22" t="s">
        <v>572</v>
      </c>
      <c r="F5" s="20" t="s">
        <v>122</v>
      </c>
      <c r="G5" s="20">
        <v>221</v>
      </c>
      <c r="H5" s="22" t="s">
        <v>26</v>
      </c>
      <c r="I5" s="20">
        <v>300</v>
      </c>
      <c r="J5" s="22" t="s">
        <v>170</v>
      </c>
      <c r="K5" s="20" t="s">
        <v>332</v>
      </c>
      <c r="L5" s="20" t="s">
        <v>150</v>
      </c>
      <c r="M5" s="21">
        <v>2023</v>
      </c>
      <c r="N5" s="41">
        <f t="shared" si="0"/>
        <v>45000</v>
      </c>
      <c r="O5" s="18">
        <v>45000</v>
      </c>
      <c r="P5" s="18"/>
      <c r="Q5" s="41"/>
      <c r="R5" s="22"/>
      <c r="S5" s="18"/>
      <c r="T5" s="22"/>
      <c r="U5" s="18"/>
      <c r="V5" s="18"/>
      <c r="W5" s="22"/>
      <c r="X5" s="20"/>
    </row>
    <row r="6" spans="1:24" ht="34.5" x14ac:dyDescent="0.25">
      <c r="A6" s="20" t="s">
        <v>161</v>
      </c>
      <c r="B6" s="20" t="s">
        <v>162</v>
      </c>
      <c r="C6" s="31" t="s">
        <v>164</v>
      </c>
      <c r="D6" s="24">
        <v>44581</v>
      </c>
      <c r="E6" s="22" t="s">
        <v>573</v>
      </c>
      <c r="F6" s="20" t="s">
        <v>122</v>
      </c>
      <c r="G6" s="20">
        <v>221</v>
      </c>
      <c r="H6" s="22" t="s">
        <v>27</v>
      </c>
      <c r="I6" s="20">
        <v>300</v>
      </c>
      <c r="J6" s="22" t="s">
        <v>169</v>
      </c>
      <c r="K6" s="20" t="s">
        <v>332</v>
      </c>
      <c r="L6" s="20" t="s">
        <v>36</v>
      </c>
      <c r="M6" s="21">
        <v>2023</v>
      </c>
      <c r="N6" s="41">
        <f t="shared" si="0"/>
        <v>10000</v>
      </c>
      <c r="O6" s="18">
        <v>10000</v>
      </c>
      <c r="P6" s="18"/>
      <c r="Q6" s="41"/>
      <c r="R6" s="22"/>
      <c r="S6" s="18"/>
      <c r="T6" s="22"/>
      <c r="U6" s="18"/>
      <c r="V6" s="18"/>
      <c r="W6" s="22"/>
      <c r="X6" s="20"/>
    </row>
    <row r="7" spans="1:24" ht="34.5" x14ac:dyDescent="0.25">
      <c r="A7" s="20" t="s">
        <v>161</v>
      </c>
      <c r="B7" s="20" t="s">
        <v>162</v>
      </c>
      <c r="C7" s="31" t="s">
        <v>165</v>
      </c>
      <c r="D7" s="24">
        <v>44581</v>
      </c>
      <c r="E7" s="22" t="s">
        <v>574</v>
      </c>
      <c r="F7" s="20" t="s">
        <v>122</v>
      </c>
      <c r="G7" s="20">
        <v>221</v>
      </c>
      <c r="H7" s="22" t="s">
        <v>152</v>
      </c>
      <c r="I7" s="20">
        <v>300</v>
      </c>
      <c r="J7" s="22" t="s">
        <v>171</v>
      </c>
      <c r="K7" s="20" t="s">
        <v>332</v>
      </c>
      <c r="L7" s="20" t="s">
        <v>151</v>
      </c>
      <c r="M7" s="21">
        <v>2023</v>
      </c>
      <c r="N7" s="41">
        <f t="shared" si="0"/>
        <v>35000</v>
      </c>
      <c r="O7" s="18">
        <v>35000</v>
      </c>
      <c r="P7" s="18"/>
      <c r="Q7" s="41"/>
      <c r="R7" s="22"/>
      <c r="S7" s="18"/>
      <c r="T7" s="22"/>
      <c r="U7" s="18"/>
      <c r="V7" s="18"/>
      <c r="W7" s="22"/>
      <c r="X7" s="20"/>
    </row>
    <row r="8" spans="1:24" ht="23" x14ac:dyDescent="0.25">
      <c r="A8" s="20" t="s">
        <v>160</v>
      </c>
      <c r="B8" s="20" t="s">
        <v>159</v>
      </c>
      <c r="C8" s="31" t="s">
        <v>166</v>
      </c>
      <c r="D8" s="24">
        <v>44581</v>
      </c>
      <c r="E8" s="20" t="s">
        <v>604</v>
      </c>
      <c r="F8" s="20" t="s">
        <v>122</v>
      </c>
      <c r="G8" s="20">
        <v>221</v>
      </c>
      <c r="H8" s="22" t="s">
        <v>26</v>
      </c>
      <c r="I8" s="20">
        <v>300</v>
      </c>
      <c r="J8" s="22" t="s">
        <v>170</v>
      </c>
      <c r="K8" s="20" t="s">
        <v>332</v>
      </c>
      <c r="L8" s="20" t="s">
        <v>150</v>
      </c>
      <c r="M8" s="21">
        <v>2024</v>
      </c>
      <c r="N8" s="41">
        <f t="shared" si="0"/>
        <v>45000</v>
      </c>
      <c r="O8" s="18"/>
      <c r="P8" s="18">
        <v>45000</v>
      </c>
      <c r="Q8" s="41"/>
      <c r="R8" s="22"/>
      <c r="S8" s="18"/>
      <c r="T8" s="22"/>
      <c r="U8" s="18"/>
      <c r="V8" s="18"/>
      <c r="W8" s="22"/>
      <c r="X8" s="20"/>
    </row>
    <row r="9" spans="1:24" ht="34.5" x14ac:dyDescent="0.25">
      <c r="A9" s="20" t="s">
        <v>161</v>
      </c>
      <c r="B9" s="20" t="s">
        <v>162</v>
      </c>
      <c r="C9" s="31" t="s">
        <v>167</v>
      </c>
      <c r="D9" s="24">
        <v>44581</v>
      </c>
      <c r="E9" s="20" t="s">
        <v>605</v>
      </c>
      <c r="F9" s="20" t="s">
        <v>122</v>
      </c>
      <c r="G9" s="20">
        <v>221</v>
      </c>
      <c r="H9" s="22" t="s">
        <v>27</v>
      </c>
      <c r="I9" s="20">
        <v>300</v>
      </c>
      <c r="J9" s="22" t="s">
        <v>169</v>
      </c>
      <c r="K9" s="20" t="s">
        <v>332</v>
      </c>
      <c r="L9" s="20" t="s">
        <v>36</v>
      </c>
      <c r="M9" s="21">
        <v>2024</v>
      </c>
      <c r="N9" s="41">
        <f t="shared" si="0"/>
        <v>10000</v>
      </c>
      <c r="O9" s="18"/>
      <c r="P9" s="18">
        <v>10000</v>
      </c>
      <c r="Q9" s="41"/>
      <c r="R9" s="22"/>
      <c r="S9" s="18"/>
      <c r="T9" s="22"/>
      <c r="U9" s="18"/>
      <c r="V9" s="18"/>
      <c r="W9" s="22"/>
      <c r="X9" s="20"/>
    </row>
    <row r="10" spans="1:24" ht="34.5" x14ac:dyDescent="0.25">
      <c r="A10" s="20" t="s">
        <v>161</v>
      </c>
      <c r="B10" s="20" t="s">
        <v>162</v>
      </c>
      <c r="C10" s="31" t="s">
        <v>168</v>
      </c>
      <c r="D10" s="24">
        <v>44581</v>
      </c>
      <c r="E10" s="20" t="s">
        <v>606</v>
      </c>
      <c r="F10" s="20" t="s">
        <v>122</v>
      </c>
      <c r="G10" s="20">
        <v>221</v>
      </c>
      <c r="H10" s="22" t="s">
        <v>152</v>
      </c>
      <c r="I10" s="20">
        <v>300</v>
      </c>
      <c r="J10" s="22" t="s">
        <v>171</v>
      </c>
      <c r="K10" s="20" t="s">
        <v>332</v>
      </c>
      <c r="L10" s="20" t="s">
        <v>151</v>
      </c>
      <c r="M10" s="21">
        <v>2024</v>
      </c>
      <c r="N10" s="41">
        <f t="shared" si="0"/>
        <v>35000</v>
      </c>
      <c r="O10" s="18"/>
      <c r="P10" s="18">
        <v>35000</v>
      </c>
      <c r="Q10" s="41"/>
      <c r="R10" s="22"/>
      <c r="S10" s="18"/>
      <c r="T10" s="22"/>
      <c r="U10" s="18"/>
      <c r="V10" s="18"/>
      <c r="W10" s="22"/>
      <c r="X10" s="20"/>
    </row>
    <row r="11" spans="1:24" ht="34.5" x14ac:dyDescent="0.25">
      <c r="A11" s="20" t="s">
        <v>60</v>
      </c>
      <c r="B11" s="20" t="s">
        <v>118</v>
      </c>
      <c r="C11" s="20" t="s">
        <v>135</v>
      </c>
      <c r="D11" s="24">
        <v>44581</v>
      </c>
      <c r="E11" s="40" t="s">
        <v>569</v>
      </c>
      <c r="F11" s="20" t="s">
        <v>122</v>
      </c>
      <c r="G11" s="20">
        <v>346</v>
      </c>
      <c r="H11" s="40" t="s">
        <v>123</v>
      </c>
      <c r="I11" s="20">
        <v>390</v>
      </c>
      <c r="J11" s="20" t="s">
        <v>119</v>
      </c>
      <c r="K11" s="20" t="s">
        <v>49</v>
      </c>
      <c r="L11" s="20" t="s">
        <v>570</v>
      </c>
      <c r="M11" s="21">
        <v>2023</v>
      </c>
      <c r="N11" s="41">
        <f t="shared" si="0"/>
        <v>100000</v>
      </c>
      <c r="O11" s="18">
        <v>100000</v>
      </c>
      <c r="P11" s="18"/>
      <c r="Q11" s="41"/>
      <c r="R11" s="22"/>
      <c r="S11" s="18"/>
      <c r="T11" s="22"/>
      <c r="U11" s="18"/>
      <c r="V11" s="18"/>
      <c r="W11" s="22"/>
      <c r="X11" s="20"/>
    </row>
    <row r="12" spans="1:24" ht="34.5" x14ac:dyDescent="0.25">
      <c r="A12" s="20" t="s">
        <v>60</v>
      </c>
      <c r="B12" s="20" t="s">
        <v>118</v>
      </c>
      <c r="C12" s="20" t="s">
        <v>136</v>
      </c>
      <c r="D12" s="24">
        <v>44581</v>
      </c>
      <c r="E12" s="19" t="s">
        <v>601</v>
      </c>
      <c r="F12" s="20" t="s">
        <v>122</v>
      </c>
      <c r="G12" s="20">
        <v>346</v>
      </c>
      <c r="H12" s="40" t="s">
        <v>123</v>
      </c>
      <c r="I12" s="20">
        <v>390</v>
      </c>
      <c r="J12" s="20" t="s">
        <v>119</v>
      </c>
      <c r="K12" s="20" t="s">
        <v>49</v>
      </c>
      <c r="L12" s="20" t="s">
        <v>570</v>
      </c>
      <c r="M12" s="21">
        <v>2024</v>
      </c>
      <c r="N12" s="41">
        <f t="shared" si="0"/>
        <v>100000</v>
      </c>
      <c r="O12" s="18"/>
      <c r="P12" s="18">
        <v>100000</v>
      </c>
      <c r="Q12" s="41"/>
      <c r="R12" s="22"/>
      <c r="S12" s="18"/>
      <c r="T12" s="22"/>
      <c r="U12" s="18"/>
      <c r="V12" s="18"/>
      <c r="W12" s="22"/>
      <c r="X12" s="20"/>
    </row>
    <row r="13" spans="1:24" ht="34.5" x14ac:dyDescent="0.25">
      <c r="A13" s="20" t="s">
        <v>60</v>
      </c>
      <c r="B13" s="20" t="s">
        <v>118</v>
      </c>
      <c r="C13" s="20" t="s">
        <v>143</v>
      </c>
      <c r="D13" s="24">
        <v>44581</v>
      </c>
      <c r="E13" s="40" t="s">
        <v>567</v>
      </c>
      <c r="F13" s="20" t="s">
        <v>139</v>
      </c>
      <c r="G13" s="20">
        <v>227</v>
      </c>
      <c r="H13" s="40" t="s">
        <v>140</v>
      </c>
      <c r="I13" s="20">
        <v>300</v>
      </c>
      <c r="J13" s="24" t="s">
        <v>141</v>
      </c>
      <c r="K13" s="20" t="s">
        <v>49</v>
      </c>
      <c r="L13" s="20" t="s">
        <v>142</v>
      </c>
      <c r="M13" s="21">
        <v>2023</v>
      </c>
      <c r="N13" s="41">
        <f t="shared" si="0"/>
        <v>30000</v>
      </c>
      <c r="O13" s="18">
        <v>30000</v>
      </c>
      <c r="P13" s="18"/>
      <c r="Q13" s="41"/>
      <c r="R13" s="22"/>
      <c r="S13" s="18"/>
      <c r="T13" s="22"/>
      <c r="U13" s="18"/>
      <c r="V13" s="18"/>
      <c r="W13" s="22"/>
      <c r="X13" s="20"/>
    </row>
    <row r="14" spans="1:24" ht="34.5" x14ac:dyDescent="0.25">
      <c r="A14" s="20" t="s">
        <v>60</v>
      </c>
      <c r="B14" s="20" t="s">
        <v>118</v>
      </c>
      <c r="C14" s="20" t="s">
        <v>144</v>
      </c>
      <c r="D14" s="24">
        <v>44581</v>
      </c>
      <c r="E14" s="19" t="s">
        <v>599</v>
      </c>
      <c r="F14" s="20" t="s">
        <v>139</v>
      </c>
      <c r="G14" s="20">
        <v>227</v>
      </c>
      <c r="H14" s="40" t="s">
        <v>140</v>
      </c>
      <c r="I14" s="20">
        <v>300</v>
      </c>
      <c r="J14" s="24" t="s">
        <v>141</v>
      </c>
      <c r="K14" s="20" t="s">
        <v>49</v>
      </c>
      <c r="L14" s="20" t="s">
        <v>142</v>
      </c>
      <c r="M14" s="21">
        <v>2024</v>
      </c>
      <c r="N14" s="41">
        <f t="shared" si="0"/>
        <v>30000</v>
      </c>
      <c r="O14" s="18"/>
      <c r="P14" s="18">
        <v>30000</v>
      </c>
      <c r="Q14" s="41"/>
      <c r="R14" s="22"/>
      <c r="S14" s="18"/>
      <c r="T14" s="22"/>
      <c r="U14" s="18"/>
      <c r="V14" s="18"/>
      <c r="W14" s="22"/>
      <c r="X14" s="20"/>
    </row>
    <row r="15" spans="1:24" ht="34.5" x14ac:dyDescent="0.25">
      <c r="A15" s="20" t="s">
        <v>60</v>
      </c>
      <c r="B15" s="20" t="s">
        <v>118</v>
      </c>
      <c r="C15" s="20" t="s">
        <v>148</v>
      </c>
      <c r="D15" s="24">
        <v>44581</v>
      </c>
      <c r="E15" s="40" t="s">
        <v>568</v>
      </c>
      <c r="F15" s="20" t="s">
        <v>139</v>
      </c>
      <c r="G15" s="20">
        <v>225</v>
      </c>
      <c r="H15" s="40" t="s">
        <v>146</v>
      </c>
      <c r="I15" s="20">
        <v>300</v>
      </c>
      <c r="J15" s="24" t="s">
        <v>147</v>
      </c>
      <c r="K15" s="20" t="s">
        <v>49</v>
      </c>
      <c r="L15" s="20" t="s">
        <v>145</v>
      </c>
      <c r="M15" s="21">
        <v>2023</v>
      </c>
      <c r="N15" s="41">
        <f t="shared" si="0"/>
        <v>110000</v>
      </c>
      <c r="O15" s="18">
        <v>110000</v>
      </c>
      <c r="P15" s="18"/>
      <c r="Q15" s="41"/>
      <c r="R15" s="22"/>
      <c r="S15" s="18"/>
      <c r="T15" s="22"/>
      <c r="U15" s="18"/>
      <c r="V15" s="18"/>
      <c r="W15" s="22"/>
      <c r="X15" s="20"/>
    </row>
    <row r="16" spans="1:24" ht="34.5" x14ac:dyDescent="0.25">
      <c r="A16" s="20" t="s">
        <v>60</v>
      </c>
      <c r="B16" s="20" t="s">
        <v>118</v>
      </c>
      <c r="C16" s="20" t="s">
        <v>149</v>
      </c>
      <c r="D16" s="24">
        <v>44581</v>
      </c>
      <c r="E16" s="19" t="s">
        <v>600</v>
      </c>
      <c r="F16" s="20" t="s">
        <v>139</v>
      </c>
      <c r="G16" s="20">
        <v>225</v>
      </c>
      <c r="H16" s="40" t="s">
        <v>146</v>
      </c>
      <c r="I16" s="20">
        <v>300</v>
      </c>
      <c r="J16" s="24" t="s">
        <v>147</v>
      </c>
      <c r="K16" s="20" t="s">
        <v>49</v>
      </c>
      <c r="L16" s="20" t="s">
        <v>145</v>
      </c>
      <c r="M16" s="21">
        <v>2024</v>
      </c>
      <c r="N16" s="41">
        <f t="shared" si="0"/>
        <v>110000</v>
      </c>
      <c r="O16" s="18"/>
      <c r="P16" s="18">
        <v>110000</v>
      </c>
      <c r="Q16" s="41"/>
      <c r="R16" s="22"/>
      <c r="S16" s="18"/>
      <c r="T16" s="22"/>
      <c r="U16" s="18"/>
      <c r="V16" s="18"/>
      <c r="W16" s="22"/>
      <c r="X16" s="20"/>
    </row>
    <row r="17" spans="1:24" ht="46" x14ac:dyDescent="0.25">
      <c r="A17" s="20" t="s">
        <v>176</v>
      </c>
      <c r="B17" s="20" t="s">
        <v>177</v>
      </c>
      <c r="C17" s="20" t="s">
        <v>178</v>
      </c>
      <c r="D17" s="24">
        <v>44581</v>
      </c>
      <c r="E17" s="22" t="s">
        <v>584</v>
      </c>
      <c r="F17" s="20" t="s">
        <v>139</v>
      </c>
      <c r="G17" s="20">
        <v>346</v>
      </c>
      <c r="H17" s="40" t="s">
        <v>174</v>
      </c>
      <c r="I17" s="20">
        <v>390</v>
      </c>
      <c r="J17" s="22" t="s">
        <v>175</v>
      </c>
      <c r="K17" s="20" t="s">
        <v>333</v>
      </c>
      <c r="L17" s="20" t="s">
        <v>172</v>
      </c>
      <c r="M17" s="21">
        <v>2023</v>
      </c>
      <c r="N17" s="41">
        <f t="shared" si="0"/>
        <v>50000</v>
      </c>
      <c r="O17" s="18">
        <v>50000</v>
      </c>
      <c r="P17" s="18"/>
      <c r="Q17" s="41"/>
      <c r="R17" s="22"/>
      <c r="S17" s="18"/>
      <c r="T17" s="22"/>
      <c r="U17" s="18"/>
      <c r="V17" s="18"/>
      <c r="W17" s="22"/>
      <c r="X17" s="20"/>
    </row>
    <row r="18" spans="1:24" ht="46" x14ac:dyDescent="0.25">
      <c r="A18" s="20" t="s">
        <v>176</v>
      </c>
      <c r="B18" s="20" t="s">
        <v>177</v>
      </c>
      <c r="C18" s="20" t="s">
        <v>179</v>
      </c>
      <c r="D18" s="24">
        <v>44581</v>
      </c>
      <c r="E18" s="20" t="s">
        <v>620</v>
      </c>
      <c r="F18" s="20" t="s">
        <v>139</v>
      </c>
      <c r="G18" s="20">
        <v>346</v>
      </c>
      <c r="H18" s="40" t="s">
        <v>174</v>
      </c>
      <c r="I18" s="20">
        <v>390</v>
      </c>
      <c r="J18" s="22" t="s">
        <v>175</v>
      </c>
      <c r="K18" s="20" t="s">
        <v>333</v>
      </c>
      <c r="L18" s="20" t="s">
        <v>172</v>
      </c>
      <c r="M18" s="21">
        <v>2024</v>
      </c>
      <c r="N18" s="41">
        <f t="shared" si="0"/>
        <v>50000</v>
      </c>
      <c r="O18" s="18"/>
      <c r="P18" s="18">
        <v>50000</v>
      </c>
      <c r="Q18" s="41"/>
      <c r="R18" s="22"/>
      <c r="S18" s="18"/>
      <c r="T18" s="22"/>
      <c r="U18" s="18"/>
      <c r="V18" s="18"/>
      <c r="W18" s="22"/>
      <c r="X18" s="20"/>
    </row>
    <row r="19" spans="1:24" ht="57.5" x14ac:dyDescent="0.25">
      <c r="A19" s="20" t="s">
        <v>187</v>
      </c>
      <c r="B19" s="20" t="s">
        <v>186</v>
      </c>
      <c r="C19" s="20" t="s">
        <v>188</v>
      </c>
      <c r="D19" s="24">
        <v>44581</v>
      </c>
      <c r="E19" s="20" t="s">
        <v>608</v>
      </c>
      <c r="F19" s="20" t="s">
        <v>139</v>
      </c>
      <c r="G19" s="20">
        <v>226</v>
      </c>
      <c r="H19" s="20" t="s">
        <v>185</v>
      </c>
      <c r="I19" s="20">
        <v>300</v>
      </c>
      <c r="J19" s="22" t="s">
        <v>266</v>
      </c>
      <c r="K19" s="20" t="s">
        <v>49</v>
      </c>
      <c r="L19" s="20" t="s">
        <v>184</v>
      </c>
      <c r="M19" s="20">
        <v>2024</v>
      </c>
      <c r="N19" s="41">
        <f t="shared" si="0"/>
        <v>351600</v>
      </c>
      <c r="O19" s="41"/>
      <c r="P19" s="41">
        <v>351600</v>
      </c>
      <c r="Q19" s="41"/>
      <c r="R19" s="22"/>
      <c r="S19" s="18"/>
      <c r="T19" s="22"/>
      <c r="U19" s="18"/>
      <c r="V19" s="18"/>
      <c r="W19" s="22"/>
      <c r="X19" s="20"/>
    </row>
    <row r="20" spans="1:24" ht="46" x14ac:dyDescent="0.25">
      <c r="A20" s="20" t="s">
        <v>191</v>
      </c>
      <c r="B20" s="20" t="s">
        <v>192</v>
      </c>
      <c r="C20" s="20" t="s">
        <v>193</v>
      </c>
      <c r="D20" s="24">
        <v>44581</v>
      </c>
      <c r="E20" s="22" t="s">
        <v>575</v>
      </c>
      <c r="F20" s="20" t="s">
        <v>139</v>
      </c>
      <c r="G20" s="20">
        <v>226</v>
      </c>
      <c r="H20" s="20" t="s">
        <v>190</v>
      </c>
      <c r="I20" s="20">
        <v>300</v>
      </c>
      <c r="J20" s="24" t="s">
        <v>196</v>
      </c>
      <c r="K20" s="20" t="s">
        <v>49</v>
      </c>
      <c r="L20" s="20" t="s">
        <v>189</v>
      </c>
      <c r="M20" s="20">
        <v>2023</v>
      </c>
      <c r="N20" s="41">
        <f t="shared" si="0"/>
        <v>1144200</v>
      </c>
      <c r="O20" s="41">
        <v>1144200</v>
      </c>
      <c r="P20" s="41"/>
      <c r="Q20" s="41"/>
      <c r="R20" s="22"/>
      <c r="S20" s="18"/>
      <c r="T20" s="22"/>
      <c r="U20" s="18"/>
      <c r="V20" s="18"/>
      <c r="W20" s="22"/>
      <c r="X20" s="20"/>
    </row>
    <row r="21" spans="1:24" ht="46" x14ac:dyDescent="0.25">
      <c r="A21" s="20" t="s">
        <v>191</v>
      </c>
      <c r="B21" s="20" t="s">
        <v>192</v>
      </c>
      <c r="C21" s="20" t="s">
        <v>194</v>
      </c>
      <c r="D21" s="24">
        <v>44581</v>
      </c>
      <c r="E21" s="20" t="s">
        <v>609</v>
      </c>
      <c r="F21" s="20" t="s">
        <v>139</v>
      </c>
      <c r="G21" s="20">
        <v>226</v>
      </c>
      <c r="H21" s="20" t="s">
        <v>190</v>
      </c>
      <c r="I21" s="20">
        <v>300</v>
      </c>
      <c r="J21" s="24" t="s">
        <v>196</v>
      </c>
      <c r="K21" s="20" t="s">
        <v>49</v>
      </c>
      <c r="L21" s="20" t="s">
        <v>189</v>
      </c>
      <c r="M21" s="20">
        <v>2024</v>
      </c>
      <c r="N21" s="41">
        <f t="shared" si="0"/>
        <v>1144200</v>
      </c>
      <c r="O21" s="41"/>
      <c r="P21" s="41">
        <v>1144200</v>
      </c>
      <c r="Q21" s="41"/>
      <c r="R21" s="22"/>
      <c r="S21" s="18"/>
      <c r="T21" s="22"/>
      <c r="U21" s="18"/>
      <c r="V21" s="18"/>
      <c r="W21" s="22"/>
      <c r="X21" s="20"/>
    </row>
    <row r="22" spans="1:24" ht="46" x14ac:dyDescent="0.25">
      <c r="A22" s="20" t="s">
        <v>197</v>
      </c>
      <c r="B22" s="20" t="s">
        <v>200</v>
      </c>
      <c r="C22" s="20" t="s">
        <v>201</v>
      </c>
      <c r="D22" s="24">
        <v>44581</v>
      </c>
      <c r="E22" s="22" t="s">
        <v>564</v>
      </c>
      <c r="F22" s="20" t="s">
        <v>470</v>
      </c>
      <c r="G22" s="20">
        <v>226</v>
      </c>
      <c r="H22" s="20" t="s">
        <v>190</v>
      </c>
      <c r="I22" s="20">
        <v>300</v>
      </c>
      <c r="J22" s="24" t="s">
        <v>196</v>
      </c>
      <c r="K22" s="20" t="s">
        <v>49</v>
      </c>
      <c r="L22" s="20" t="s">
        <v>199</v>
      </c>
      <c r="M22" s="20">
        <v>2023</v>
      </c>
      <c r="N22" s="41">
        <f t="shared" si="0"/>
        <v>269000</v>
      </c>
      <c r="O22" s="41">
        <v>269000</v>
      </c>
      <c r="P22" s="41"/>
      <c r="Q22" s="41"/>
      <c r="R22" s="22"/>
      <c r="S22" s="18"/>
      <c r="T22" s="22"/>
      <c r="U22" s="18"/>
      <c r="V22" s="18"/>
      <c r="W22" s="22"/>
      <c r="X22" s="20"/>
    </row>
    <row r="23" spans="1:24" ht="46" x14ac:dyDescent="0.25">
      <c r="A23" s="20" t="s">
        <v>197</v>
      </c>
      <c r="B23" s="20" t="s">
        <v>200</v>
      </c>
      <c r="C23" s="20" t="s">
        <v>202</v>
      </c>
      <c r="D23" s="24">
        <v>44581</v>
      </c>
      <c r="E23" s="20" t="s">
        <v>596</v>
      </c>
      <c r="F23" s="20" t="s">
        <v>470</v>
      </c>
      <c r="G23" s="20">
        <v>226</v>
      </c>
      <c r="H23" s="20" t="s">
        <v>190</v>
      </c>
      <c r="I23" s="20">
        <v>300</v>
      </c>
      <c r="J23" s="24" t="s">
        <v>196</v>
      </c>
      <c r="K23" s="20" t="s">
        <v>49</v>
      </c>
      <c r="L23" s="20" t="s">
        <v>199</v>
      </c>
      <c r="M23" s="20">
        <v>2024</v>
      </c>
      <c r="N23" s="41">
        <f t="shared" si="0"/>
        <v>272500</v>
      </c>
      <c r="O23" s="41"/>
      <c r="P23" s="41">
        <v>272500</v>
      </c>
      <c r="Q23" s="41"/>
      <c r="R23" s="22"/>
      <c r="S23" s="18"/>
      <c r="T23" s="22"/>
      <c r="U23" s="18"/>
      <c r="V23" s="18"/>
      <c r="W23" s="22"/>
      <c r="X23" s="20"/>
    </row>
    <row r="24" spans="1:24" ht="69" x14ac:dyDescent="0.25">
      <c r="A24" s="20" t="s">
        <v>197</v>
      </c>
      <c r="B24" s="20" t="s">
        <v>200</v>
      </c>
      <c r="C24" s="198" t="s">
        <v>2842</v>
      </c>
      <c r="D24" s="24">
        <v>44900</v>
      </c>
      <c r="E24" s="22" t="s">
        <v>2844</v>
      </c>
      <c r="F24" s="198" t="s">
        <v>139</v>
      </c>
      <c r="G24" s="198">
        <v>227</v>
      </c>
      <c r="H24" s="198" t="s">
        <v>61</v>
      </c>
      <c r="I24" s="198">
        <v>300</v>
      </c>
      <c r="J24" s="24" t="s">
        <v>266</v>
      </c>
      <c r="K24" s="198" t="s">
        <v>49</v>
      </c>
      <c r="L24" s="198" t="s">
        <v>204</v>
      </c>
      <c r="M24" s="198">
        <v>2022</v>
      </c>
      <c r="N24" s="41">
        <f t="shared" si="0"/>
        <v>140000</v>
      </c>
      <c r="O24" s="41">
        <v>140000</v>
      </c>
      <c r="P24" s="41"/>
      <c r="Q24" s="41"/>
      <c r="R24" s="22"/>
      <c r="S24" s="18"/>
      <c r="T24" s="22"/>
      <c r="U24" s="18"/>
      <c r="V24" s="18"/>
      <c r="W24" s="22"/>
      <c r="X24" s="20"/>
    </row>
    <row r="25" spans="1:24" ht="69" x14ac:dyDescent="0.25">
      <c r="A25" s="20" t="s">
        <v>197</v>
      </c>
      <c r="B25" s="20" t="s">
        <v>200</v>
      </c>
      <c r="C25" s="20" t="s">
        <v>203</v>
      </c>
      <c r="D25" s="24">
        <v>44581</v>
      </c>
      <c r="E25" s="20" t="s">
        <v>607</v>
      </c>
      <c r="F25" s="20" t="s">
        <v>139</v>
      </c>
      <c r="G25" s="20">
        <v>227</v>
      </c>
      <c r="H25" s="20" t="s">
        <v>61</v>
      </c>
      <c r="I25" s="20">
        <v>300</v>
      </c>
      <c r="J25" s="24" t="s">
        <v>266</v>
      </c>
      <c r="K25" s="20" t="s">
        <v>49</v>
      </c>
      <c r="L25" s="20" t="s">
        <v>204</v>
      </c>
      <c r="M25" s="20">
        <v>2024</v>
      </c>
      <c r="N25" s="41">
        <f t="shared" si="0"/>
        <v>140000</v>
      </c>
      <c r="O25" s="41"/>
      <c r="P25" s="41">
        <v>140000</v>
      </c>
      <c r="Q25" s="41"/>
      <c r="R25" s="22"/>
      <c r="S25" s="18"/>
      <c r="T25" s="22"/>
      <c r="U25" s="18"/>
      <c r="V25" s="18"/>
      <c r="W25" s="22"/>
      <c r="X25" s="20"/>
    </row>
    <row r="26" spans="1:24" ht="46" x14ac:dyDescent="0.25">
      <c r="A26" s="20" t="s">
        <v>205</v>
      </c>
      <c r="B26" s="20" t="s">
        <v>476</v>
      </c>
      <c r="C26" s="20" t="s">
        <v>248</v>
      </c>
      <c r="D26" s="24">
        <v>44581</v>
      </c>
      <c r="E26" s="22" t="s">
        <v>579</v>
      </c>
      <c r="F26" s="22" t="s">
        <v>139</v>
      </c>
      <c r="G26" s="20">
        <v>346</v>
      </c>
      <c r="H26" s="20" t="s">
        <v>206</v>
      </c>
      <c r="I26" s="20">
        <v>390</v>
      </c>
      <c r="J26" s="22" t="s">
        <v>207</v>
      </c>
      <c r="K26" s="20" t="s">
        <v>49</v>
      </c>
      <c r="L26" s="20" t="s">
        <v>208</v>
      </c>
      <c r="M26" s="20">
        <v>2023</v>
      </c>
      <c r="N26" s="41">
        <f t="shared" si="0"/>
        <v>1658000</v>
      </c>
      <c r="O26" s="41">
        <v>1658000</v>
      </c>
      <c r="P26" s="41"/>
      <c r="Q26" s="41"/>
      <c r="R26" s="22"/>
      <c r="S26" s="18"/>
      <c r="T26" s="22"/>
      <c r="U26" s="18"/>
      <c r="V26" s="18"/>
      <c r="W26" s="22"/>
      <c r="X26" s="20"/>
    </row>
    <row r="27" spans="1:24" ht="46" x14ac:dyDescent="0.25">
      <c r="A27" s="20" t="s">
        <v>205</v>
      </c>
      <c r="B27" s="20" t="s">
        <v>476</v>
      </c>
      <c r="C27" s="20" t="s">
        <v>249</v>
      </c>
      <c r="D27" s="24">
        <v>44581</v>
      </c>
      <c r="E27" s="22" t="s">
        <v>576</v>
      </c>
      <c r="F27" s="22" t="s">
        <v>139</v>
      </c>
      <c r="G27" s="20">
        <v>225</v>
      </c>
      <c r="H27" s="20" t="s">
        <v>209</v>
      </c>
      <c r="I27" s="20">
        <v>300</v>
      </c>
      <c r="J27" s="22" t="s">
        <v>210</v>
      </c>
      <c r="K27" s="20" t="s">
        <v>49</v>
      </c>
      <c r="L27" s="20" t="s">
        <v>211</v>
      </c>
      <c r="M27" s="20">
        <v>2023</v>
      </c>
      <c r="N27" s="41">
        <f t="shared" si="0"/>
        <v>1781000</v>
      </c>
      <c r="O27" s="41">
        <v>1781000</v>
      </c>
      <c r="P27" s="41"/>
      <c r="Q27" s="41"/>
      <c r="R27" s="22"/>
      <c r="S27" s="18"/>
      <c r="T27" s="22"/>
      <c r="U27" s="18"/>
      <c r="V27" s="18"/>
      <c r="W27" s="22"/>
      <c r="X27" s="20"/>
    </row>
    <row r="28" spans="1:24" ht="23" x14ac:dyDescent="0.25">
      <c r="A28" s="20" t="s">
        <v>205</v>
      </c>
      <c r="B28" s="20" t="s">
        <v>476</v>
      </c>
      <c r="C28" s="20" t="s">
        <v>250</v>
      </c>
      <c r="D28" s="24">
        <v>44581</v>
      </c>
      <c r="E28" s="22" t="s">
        <v>577</v>
      </c>
      <c r="F28" s="22" t="s">
        <v>139</v>
      </c>
      <c r="G28" s="20">
        <v>222</v>
      </c>
      <c r="H28" s="20" t="s">
        <v>246</v>
      </c>
      <c r="I28" s="20">
        <v>300</v>
      </c>
      <c r="J28" s="22" t="s">
        <v>230</v>
      </c>
      <c r="K28" s="20" t="s">
        <v>49</v>
      </c>
      <c r="L28" s="20" t="s">
        <v>247</v>
      </c>
      <c r="M28" s="20">
        <v>2023</v>
      </c>
      <c r="N28" s="41">
        <f t="shared" si="0"/>
        <v>50000</v>
      </c>
      <c r="O28" s="41">
        <v>50000</v>
      </c>
      <c r="P28" s="41"/>
      <c r="Q28" s="41"/>
      <c r="R28" s="22"/>
      <c r="S28" s="18"/>
      <c r="T28" s="22"/>
      <c r="U28" s="18"/>
      <c r="V28" s="18"/>
      <c r="W28" s="22"/>
      <c r="X28" s="20"/>
    </row>
    <row r="29" spans="1:24" ht="23" x14ac:dyDescent="0.25">
      <c r="A29" s="20" t="s">
        <v>205</v>
      </c>
      <c r="B29" s="20" t="s">
        <v>476</v>
      </c>
      <c r="C29" s="20" t="s">
        <v>251</v>
      </c>
      <c r="D29" s="24">
        <v>44581</v>
      </c>
      <c r="E29" s="22" t="s">
        <v>578</v>
      </c>
      <c r="F29" s="22" t="s">
        <v>139</v>
      </c>
      <c r="G29" s="20">
        <v>225</v>
      </c>
      <c r="H29" s="20" t="s">
        <v>243</v>
      </c>
      <c r="I29" s="20">
        <v>300</v>
      </c>
      <c r="J29" s="22" t="s">
        <v>141</v>
      </c>
      <c r="K29" s="20" t="s">
        <v>49</v>
      </c>
      <c r="L29" s="20" t="s">
        <v>244</v>
      </c>
      <c r="M29" s="20">
        <v>2023</v>
      </c>
      <c r="N29" s="41">
        <f t="shared" si="0"/>
        <v>166800</v>
      </c>
      <c r="O29" s="41">
        <v>166800</v>
      </c>
      <c r="P29" s="41"/>
      <c r="Q29" s="41"/>
      <c r="R29" s="22"/>
      <c r="S29" s="18"/>
      <c r="T29" s="22"/>
      <c r="U29" s="18"/>
      <c r="V29" s="18"/>
      <c r="W29" s="22"/>
      <c r="X29" s="20"/>
    </row>
    <row r="30" spans="1:24" ht="46" x14ac:dyDescent="0.25">
      <c r="A30" s="20" t="s">
        <v>205</v>
      </c>
      <c r="B30" s="20" t="s">
        <v>476</v>
      </c>
      <c r="C30" s="20" t="s">
        <v>252</v>
      </c>
      <c r="D30" s="24">
        <v>44581</v>
      </c>
      <c r="E30" s="20" t="s">
        <v>610</v>
      </c>
      <c r="F30" s="22" t="s">
        <v>139</v>
      </c>
      <c r="G30" s="20">
        <v>346</v>
      </c>
      <c r="H30" s="20" t="s">
        <v>206</v>
      </c>
      <c r="I30" s="20">
        <v>390</v>
      </c>
      <c r="J30" s="22" t="s">
        <v>207</v>
      </c>
      <c r="K30" s="20" t="s">
        <v>49</v>
      </c>
      <c r="L30" s="20" t="s">
        <v>208</v>
      </c>
      <c r="M30" s="20">
        <v>2024</v>
      </c>
      <c r="N30" s="41">
        <f t="shared" si="0"/>
        <v>4158000</v>
      </c>
      <c r="O30" s="41"/>
      <c r="P30" s="41">
        <v>4158000</v>
      </c>
      <c r="Q30" s="41"/>
      <c r="R30" s="22"/>
      <c r="S30" s="18"/>
      <c r="T30" s="22"/>
      <c r="U30" s="18"/>
      <c r="V30" s="18"/>
      <c r="W30" s="22"/>
      <c r="X30" s="20"/>
    </row>
    <row r="31" spans="1:24" ht="46" x14ac:dyDescent="0.25">
      <c r="A31" s="20" t="s">
        <v>205</v>
      </c>
      <c r="B31" s="20" t="s">
        <v>476</v>
      </c>
      <c r="C31" s="20" t="s">
        <v>253</v>
      </c>
      <c r="D31" s="24">
        <v>44581</v>
      </c>
      <c r="E31" s="20" t="s">
        <v>611</v>
      </c>
      <c r="F31" s="22" t="s">
        <v>139</v>
      </c>
      <c r="G31" s="20">
        <v>225</v>
      </c>
      <c r="H31" s="20" t="s">
        <v>209</v>
      </c>
      <c r="I31" s="20">
        <v>300</v>
      </c>
      <c r="J31" s="22" t="s">
        <v>210</v>
      </c>
      <c r="K31" s="20" t="s">
        <v>49</v>
      </c>
      <c r="L31" s="20" t="s">
        <v>211</v>
      </c>
      <c r="M31" s="20">
        <v>2024</v>
      </c>
      <c r="N31" s="41">
        <f t="shared" si="0"/>
        <v>3777500</v>
      </c>
      <c r="O31" s="41"/>
      <c r="P31" s="41">
        <v>3777500</v>
      </c>
      <c r="Q31" s="41"/>
      <c r="R31" s="22"/>
      <c r="S31" s="18"/>
      <c r="T31" s="22"/>
      <c r="U31" s="18"/>
      <c r="V31" s="18"/>
      <c r="W31" s="22"/>
      <c r="X31" s="20"/>
    </row>
    <row r="32" spans="1:24" ht="23" x14ac:dyDescent="0.25">
      <c r="A32" s="20" t="s">
        <v>205</v>
      </c>
      <c r="B32" s="20" t="s">
        <v>476</v>
      </c>
      <c r="C32" s="20" t="s">
        <v>254</v>
      </c>
      <c r="D32" s="24">
        <v>44581</v>
      </c>
      <c r="E32" s="20" t="s">
        <v>612</v>
      </c>
      <c r="F32" s="22" t="s">
        <v>139</v>
      </c>
      <c r="G32" s="20">
        <v>222</v>
      </c>
      <c r="H32" s="20" t="s">
        <v>246</v>
      </c>
      <c r="I32" s="20">
        <v>300</v>
      </c>
      <c r="J32" s="22" t="s">
        <v>230</v>
      </c>
      <c r="K32" s="20" t="s">
        <v>49</v>
      </c>
      <c r="L32" s="20" t="s">
        <v>247</v>
      </c>
      <c r="M32" s="20">
        <v>2024</v>
      </c>
      <c r="N32" s="41">
        <f t="shared" si="0"/>
        <v>50000</v>
      </c>
      <c r="O32" s="41"/>
      <c r="P32" s="41">
        <v>50000</v>
      </c>
      <c r="Q32" s="41"/>
      <c r="R32" s="22"/>
      <c r="S32" s="18"/>
      <c r="T32" s="22"/>
      <c r="U32" s="18"/>
      <c r="V32" s="18"/>
      <c r="W32" s="22"/>
      <c r="X32" s="20"/>
    </row>
    <row r="33" spans="1:24" ht="23" x14ac:dyDescent="0.25">
      <c r="A33" s="20" t="s">
        <v>205</v>
      </c>
      <c r="B33" s="20" t="s">
        <v>476</v>
      </c>
      <c r="C33" s="20" t="s">
        <v>255</v>
      </c>
      <c r="D33" s="24">
        <v>44581</v>
      </c>
      <c r="E33" s="20" t="s">
        <v>613</v>
      </c>
      <c r="F33" s="22" t="s">
        <v>139</v>
      </c>
      <c r="G33" s="20">
        <v>225</v>
      </c>
      <c r="H33" s="20" t="s">
        <v>243</v>
      </c>
      <c r="I33" s="20">
        <v>300</v>
      </c>
      <c r="J33" s="22" t="s">
        <v>141</v>
      </c>
      <c r="K33" s="20" t="s">
        <v>49</v>
      </c>
      <c r="L33" s="20" t="s">
        <v>244</v>
      </c>
      <c r="M33" s="20">
        <v>2024</v>
      </c>
      <c r="N33" s="41">
        <f t="shared" si="0"/>
        <v>166800</v>
      </c>
      <c r="O33" s="41"/>
      <c r="P33" s="41">
        <v>166800</v>
      </c>
      <c r="Q33" s="41"/>
      <c r="R33" s="22"/>
      <c r="S33" s="18"/>
      <c r="T33" s="22"/>
      <c r="U33" s="18"/>
      <c r="V33" s="18"/>
      <c r="W33" s="22"/>
      <c r="X33" s="20"/>
    </row>
    <row r="34" spans="1:24" ht="34.5" x14ac:dyDescent="0.25">
      <c r="A34" s="20" t="s">
        <v>261</v>
      </c>
      <c r="B34" s="20" t="s">
        <v>260</v>
      </c>
      <c r="C34" s="20" t="s">
        <v>262</v>
      </c>
      <c r="D34" s="24">
        <v>44581</v>
      </c>
      <c r="E34" s="22" t="s">
        <v>581</v>
      </c>
      <c r="F34" s="22" t="s">
        <v>139</v>
      </c>
      <c r="G34" s="20">
        <v>349</v>
      </c>
      <c r="H34" s="22" t="s">
        <v>258</v>
      </c>
      <c r="I34" s="20">
        <v>390</v>
      </c>
      <c r="J34" s="22" t="s">
        <v>256</v>
      </c>
      <c r="K34" s="20" t="s">
        <v>49</v>
      </c>
      <c r="L34" s="20" t="s">
        <v>257</v>
      </c>
      <c r="M34" s="21">
        <v>2023</v>
      </c>
      <c r="N34" s="41">
        <f t="shared" si="0"/>
        <v>139700</v>
      </c>
      <c r="O34" s="41">
        <v>139700</v>
      </c>
      <c r="P34" s="41"/>
      <c r="Q34" s="41"/>
      <c r="R34" s="22"/>
      <c r="S34" s="18"/>
      <c r="T34" s="22"/>
      <c r="U34" s="18"/>
      <c r="V34" s="18"/>
      <c r="W34" s="22"/>
      <c r="X34" s="20"/>
    </row>
    <row r="35" spans="1:24" ht="34.5" x14ac:dyDescent="0.25">
      <c r="A35" s="20" t="s">
        <v>261</v>
      </c>
      <c r="B35" s="20" t="s">
        <v>260</v>
      </c>
      <c r="C35" s="20" t="s">
        <v>263</v>
      </c>
      <c r="D35" s="24">
        <v>44581</v>
      </c>
      <c r="E35" s="20" t="s">
        <v>615</v>
      </c>
      <c r="F35" s="22" t="s">
        <v>139</v>
      </c>
      <c r="G35" s="20">
        <v>349</v>
      </c>
      <c r="H35" s="22" t="s">
        <v>258</v>
      </c>
      <c r="I35" s="20">
        <v>390</v>
      </c>
      <c r="J35" s="22" t="s">
        <v>256</v>
      </c>
      <c r="K35" s="20" t="s">
        <v>49</v>
      </c>
      <c r="L35" s="20" t="s">
        <v>257</v>
      </c>
      <c r="M35" s="21">
        <v>2024</v>
      </c>
      <c r="N35" s="41">
        <f t="shared" si="0"/>
        <v>139700</v>
      </c>
      <c r="O35" s="41"/>
      <c r="P35" s="41">
        <v>139700</v>
      </c>
      <c r="Q35" s="41"/>
      <c r="R35" s="22"/>
      <c r="S35" s="18"/>
      <c r="T35" s="22"/>
      <c r="U35" s="18"/>
      <c r="V35" s="18"/>
      <c r="W35" s="22"/>
      <c r="X35" s="20"/>
    </row>
    <row r="36" spans="1:24" ht="57.5" x14ac:dyDescent="0.25">
      <c r="A36" s="20" t="s">
        <v>261</v>
      </c>
      <c r="B36" s="20" t="s">
        <v>260</v>
      </c>
      <c r="C36" s="20" t="s">
        <v>267</v>
      </c>
      <c r="D36" s="24">
        <v>44581</v>
      </c>
      <c r="E36" s="22" t="s">
        <v>580</v>
      </c>
      <c r="F36" s="22" t="s">
        <v>139</v>
      </c>
      <c r="G36" s="20">
        <v>226</v>
      </c>
      <c r="H36" s="22" t="s">
        <v>265</v>
      </c>
      <c r="I36" s="20">
        <v>390</v>
      </c>
      <c r="J36" s="62" t="s">
        <v>1417</v>
      </c>
      <c r="K36" s="20" t="s">
        <v>49</v>
      </c>
      <c r="L36" s="20" t="s">
        <v>264</v>
      </c>
      <c r="M36" s="21">
        <v>2023</v>
      </c>
      <c r="N36" s="41">
        <f t="shared" si="0"/>
        <v>180500</v>
      </c>
      <c r="O36" s="41">
        <v>180500</v>
      </c>
      <c r="P36" s="41"/>
      <c r="Q36" s="41"/>
      <c r="R36" s="22"/>
      <c r="S36" s="18"/>
      <c r="T36" s="22"/>
      <c r="U36" s="18"/>
      <c r="V36" s="18"/>
      <c r="W36" s="22"/>
      <c r="X36" s="20"/>
    </row>
    <row r="37" spans="1:24" ht="57.5" x14ac:dyDescent="0.25">
      <c r="A37" s="20" t="s">
        <v>261</v>
      </c>
      <c r="B37" s="20" t="s">
        <v>260</v>
      </c>
      <c r="C37" s="20" t="s">
        <v>268</v>
      </c>
      <c r="D37" s="24">
        <v>44581</v>
      </c>
      <c r="E37" s="20" t="s">
        <v>614</v>
      </c>
      <c r="F37" s="22" t="s">
        <v>139</v>
      </c>
      <c r="G37" s="20">
        <v>226</v>
      </c>
      <c r="H37" s="22" t="s">
        <v>265</v>
      </c>
      <c r="I37" s="20">
        <v>390</v>
      </c>
      <c r="J37" s="62" t="s">
        <v>1417</v>
      </c>
      <c r="K37" s="20" t="s">
        <v>49</v>
      </c>
      <c r="L37" s="20" t="s">
        <v>264</v>
      </c>
      <c r="M37" s="21">
        <v>2024</v>
      </c>
      <c r="N37" s="41">
        <f t="shared" si="0"/>
        <v>180500</v>
      </c>
      <c r="O37" s="41"/>
      <c r="P37" s="41">
        <v>180500</v>
      </c>
      <c r="Q37" s="41"/>
      <c r="R37" s="22"/>
      <c r="S37" s="18"/>
      <c r="T37" s="22"/>
      <c r="U37" s="18"/>
      <c r="V37" s="18"/>
      <c r="W37" s="22"/>
      <c r="X37" s="20"/>
    </row>
    <row r="38" spans="1:24" ht="46" x14ac:dyDescent="0.25">
      <c r="A38" s="20" t="s">
        <v>191</v>
      </c>
      <c r="B38" s="20" t="s">
        <v>192</v>
      </c>
      <c r="C38" s="20" t="s">
        <v>273</v>
      </c>
      <c r="D38" s="24">
        <v>44581</v>
      </c>
      <c r="E38" s="22" t="s">
        <v>583</v>
      </c>
      <c r="F38" s="22" t="s">
        <v>139</v>
      </c>
      <c r="G38" s="20">
        <v>226</v>
      </c>
      <c r="H38" s="40" t="s">
        <v>270</v>
      </c>
      <c r="I38" s="20">
        <v>300</v>
      </c>
      <c r="J38" s="22" t="s">
        <v>271</v>
      </c>
      <c r="K38" s="20" t="s">
        <v>49</v>
      </c>
      <c r="L38" s="20" t="s">
        <v>272</v>
      </c>
      <c r="M38" s="21">
        <v>2023</v>
      </c>
      <c r="N38" s="41">
        <f t="shared" si="0"/>
        <v>74200</v>
      </c>
      <c r="O38" s="18">
        <v>74200</v>
      </c>
      <c r="P38" s="18"/>
      <c r="Q38" s="41"/>
      <c r="R38" s="22"/>
      <c r="S38" s="18"/>
      <c r="T38" s="22"/>
      <c r="U38" s="18"/>
      <c r="V38" s="18"/>
      <c r="W38" s="22"/>
      <c r="X38" s="20"/>
    </row>
    <row r="39" spans="1:24" ht="46" x14ac:dyDescent="0.25">
      <c r="A39" s="20" t="s">
        <v>191</v>
      </c>
      <c r="B39" s="20" t="s">
        <v>192</v>
      </c>
      <c r="C39" s="20" t="s">
        <v>274</v>
      </c>
      <c r="D39" s="24">
        <v>44581</v>
      </c>
      <c r="E39" s="20" t="s">
        <v>594</v>
      </c>
      <c r="F39" s="22" t="s">
        <v>139</v>
      </c>
      <c r="G39" s="20">
        <v>226</v>
      </c>
      <c r="H39" s="40" t="s">
        <v>270</v>
      </c>
      <c r="I39" s="20">
        <v>300</v>
      </c>
      <c r="J39" s="22" t="s">
        <v>271</v>
      </c>
      <c r="K39" s="20" t="s">
        <v>49</v>
      </c>
      <c r="L39" s="20" t="s">
        <v>272</v>
      </c>
      <c r="M39" s="21">
        <v>2024</v>
      </c>
      <c r="N39" s="41">
        <f t="shared" si="0"/>
        <v>74200</v>
      </c>
      <c r="O39" s="18"/>
      <c r="P39" s="18">
        <v>74200</v>
      </c>
      <c r="Q39" s="41"/>
      <c r="R39" s="22"/>
      <c r="S39" s="18"/>
      <c r="T39" s="22"/>
      <c r="U39" s="18"/>
      <c r="V39" s="18"/>
      <c r="W39" s="22"/>
      <c r="X39" s="20"/>
    </row>
    <row r="40" spans="1:24" ht="23" x14ac:dyDescent="0.25">
      <c r="A40" s="20" t="s">
        <v>276</v>
      </c>
      <c r="B40" s="20" t="s">
        <v>303</v>
      </c>
      <c r="C40" s="20" t="s">
        <v>292</v>
      </c>
      <c r="D40" s="24">
        <v>44581</v>
      </c>
      <c r="E40" s="22" t="s">
        <v>582</v>
      </c>
      <c r="F40" s="22" t="s">
        <v>300</v>
      </c>
      <c r="G40" s="20">
        <v>226</v>
      </c>
      <c r="H40" s="22" t="s">
        <v>281</v>
      </c>
      <c r="I40" s="20">
        <v>300</v>
      </c>
      <c r="J40" s="22" t="s">
        <v>302</v>
      </c>
      <c r="K40" s="20" t="s">
        <v>334</v>
      </c>
      <c r="L40" s="20" t="s">
        <v>275</v>
      </c>
      <c r="M40" s="20">
        <v>2023</v>
      </c>
      <c r="N40" s="41">
        <f t="shared" si="0"/>
        <v>4327600</v>
      </c>
      <c r="O40" s="41">
        <v>4327600</v>
      </c>
      <c r="P40" s="41"/>
      <c r="Q40" s="41"/>
      <c r="R40" s="22"/>
      <c r="S40" s="18"/>
      <c r="T40" s="22"/>
      <c r="U40" s="18"/>
      <c r="V40" s="18"/>
      <c r="W40" s="22"/>
      <c r="X40" s="20"/>
    </row>
    <row r="41" spans="1:24" ht="23" x14ac:dyDescent="0.25">
      <c r="A41" s="20" t="s">
        <v>276</v>
      </c>
      <c r="B41" s="20" t="s">
        <v>303</v>
      </c>
      <c r="C41" s="20" t="s">
        <v>451</v>
      </c>
      <c r="D41" s="24">
        <v>44581</v>
      </c>
      <c r="E41" s="22" t="s">
        <v>563</v>
      </c>
      <c r="F41" s="22" t="s">
        <v>300</v>
      </c>
      <c r="G41" s="20">
        <v>226</v>
      </c>
      <c r="H41" s="22" t="s">
        <v>449</v>
      </c>
      <c r="I41" s="20">
        <v>300</v>
      </c>
      <c r="J41" s="22" t="s">
        <v>302</v>
      </c>
      <c r="K41" s="20" t="s">
        <v>334</v>
      </c>
      <c r="L41" s="20" t="s">
        <v>450</v>
      </c>
      <c r="M41" s="20">
        <v>2023</v>
      </c>
      <c r="N41" s="41">
        <f t="shared" si="0"/>
        <v>1749700</v>
      </c>
      <c r="O41" s="41">
        <v>1749700</v>
      </c>
      <c r="P41" s="41"/>
      <c r="Q41" s="41"/>
      <c r="R41" s="22"/>
      <c r="S41" s="18"/>
      <c r="T41" s="22"/>
      <c r="U41" s="18"/>
      <c r="V41" s="18"/>
      <c r="W41" s="22"/>
      <c r="X41" s="20"/>
    </row>
    <row r="42" spans="1:24" ht="23" x14ac:dyDescent="0.25">
      <c r="A42" s="20" t="s">
        <v>276</v>
      </c>
      <c r="B42" s="20" t="s">
        <v>303</v>
      </c>
      <c r="C42" s="20" t="s">
        <v>293</v>
      </c>
      <c r="D42" s="24">
        <v>44581</v>
      </c>
      <c r="E42" s="22" t="s">
        <v>557</v>
      </c>
      <c r="F42" s="22" t="s">
        <v>301</v>
      </c>
      <c r="G42" s="20">
        <v>226</v>
      </c>
      <c r="H42" s="22" t="s">
        <v>281</v>
      </c>
      <c r="I42" s="20">
        <v>300</v>
      </c>
      <c r="J42" s="22" t="s">
        <v>302</v>
      </c>
      <c r="K42" s="20" t="s">
        <v>334</v>
      </c>
      <c r="L42" s="20" t="s">
        <v>275</v>
      </c>
      <c r="M42" s="20">
        <v>2023</v>
      </c>
      <c r="N42" s="41">
        <f t="shared" si="0"/>
        <v>268300</v>
      </c>
      <c r="O42" s="41">
        <v>268300</v>
      </c>
      <c r="P42" s="41"/>
      <c r="Q42" s="41"/>
      <c r="R42" s="22"/>
      <c r="S42" s="18"/>
      <c r="T42" s="22"/>
      <c r="U42" s="18"/>
      <c r="V42" s="18"/>
      <c r="W42" s="22"/>
      <c r="X42" s="20"/>
    </row>
    <row r="43" spans="1:24" ht="34.5" x14ac:dyDescent="0.25">
      <c r="A43" s="20" t="s">
        <v>276</v>
      </c>
      <c r="B43" s="20" t="s">
        <v>303</v>
      </c>
      <c r="C43" s="20" t="s">
        <v>294</v>
      </c>
      <c r="D43" s="24">
        <v>44581</v>
      </c>
      <c r="E43" s="22" t="s">
        <v>565</v>
      </c>
      <c r="F43" s="22" t="s">
        <v>139</v>
      </c>
      <c r="G43" s="20">
        <v>226</v>
      </c>
      <c r="H43" s="22" t="s">
        <v>288</v>
      </c>
      <c r="I43" s="20">
        <v>300</v>
      </c>
      <c r="J43" s="22" t="s">
        <v>302</v>
      </c>
      <c r="K43" s="20" t="s">
        <v>49</v>
      </c>
      <c r="L43" s="20" t="s">
        <v>285</v>
      </c>
      <c r="M43" s="21">
        <v>2023</v>
      </c>
      <c r="N43" s="41">
        <f t="shared" si="0"/>
        <v>229400</v>
      </c>
      <c r="O43" s="18">
        <v>229400</v>
      </c>
      <c r="P43" s="18"/>
      <c r="Q43" s="18"/>
      <c r="R43" s="22"/>
      <c r="S43" s="18"/>
      <c r="T43" s="21"/>
      <c r="U43" s="18"/>
      <c r="V43" s="66"/>
      <c r="W43" s="22"/>
      <c r="X43" s="20"/>
    </row>
    <row r="44" spans="1:24" ht="57.5" x14ac:dyDescent="0.25">
      <c r="A44" s="20" t="s">
        <v>276</v>
      </c>
      <c r="B44" s="20" t="s">
        <v>303</v>
      </c>
      <c r="C44" s="20" t="s">
        <v>295</v>
      </c>
      <c r="D44" s="24">
        <v>44581</v>
      </c>
      <c r="E44" s="22" t="s">
        <v>584</v>
      </c>
      <c r="F44" s="22" t="s">
        <v>139</v>
      </c>
      <c r="G44" s="20">
        <v>341</v>
      </c>
      <c r="H44" s="22" t="s">
        <v>289</v>
      </c>
      <c r="I44" s="20">
        <v>390</v>
      </c>
      <c r="J44" s="22" t="s">
        <v>315</v>
      </c>
      <c r="K44" s="20" t="s">
        <v>333</v>
      </c>
      <c r="L44" s="20" t="s">
        <v>290</v>
      </c>
      <c r="M44" s="21">
        <v>2023</v>
      </c>
      <c r="N44" s="41">
        <f t="shared" si="0"/>
        <v>19400</v>
      </c>
      <c r="O44" s="18">
        <v>19400</v>
      </c>
      <c r="P44" s="18"/>
      <c r="Q44" s="18"/>
      <c r="R44" s="22"/>
      <c r="S44" s="18"/>
      <c r="T44" s="21"/>
      <c r="U44" s="18"/>
      <c r="V44" s="18"/>
      <c r="W44" s="22"/>
      <c r="X44" s="20"/>
    </row>
    <row r="45" spans="1:24" ht="23" x14ac:dyDescent="0.25">
      <c r="A45" s="20" t="s">
        <v>276</v>
      </c>
      <c r="B45" s="20" t="s">
        <v>303</v>
      </c>
      <c r="C45" s="20" t="s">
        <v>296</v>
      </c>
      <c r="D45" s="24">
        <v>44581</v>
      </c>
      <c r="E45" s="20" t="s">
        <v>616</v>
      </c>
      <c r="F45" s="22" t="s">
        <v>300</v>
      </c>
      <c r="G45" s="20">
        <v>226</v>
      </c>
      <c r="H45" s="22" t="s">
        <v>281</v>
      </c>
      <c r="I45" s="20">
        <v>300</v>
      </c>
      <c r="J45" s="22" t="s">
        <v>302</v>
      </c>
      <c r="K45" s="20" t="s">
        <v>334</v>
      </c>
      <c r="L45" s="20" t="s">
        <v>275</v>
      </c>
      <c r="M45" s="20">
        <v>2024</v>
      </c>
      <c r="N45" s="41">
        <f t="shared" si="0"/>
        <v>4327600</v>
      </c>
      <c r="O45" s="41"/>
      <c r="P45" s="41">
        <v>4327600</v>
      </c>
      <c r="Q45" s="41"/>
      <c r="R45" s="22"/>
      <c r="S45" s="18"/>
      <c r="T45" s="22"/>
      <c r="U45" s="18"/>
      <c r="V45" s="18"/>
      <c r="W45" s="22"/>
      <c r="X45" s="20"/>
    </row>
    <row r="46" spans="1:24" ht="23" x14ac:dyDescent="0.25">
      <c r="A46" s="20" t="s">
        <v>276</v>
      </c>
      <c r="B46" s="20" t="s">
        <v>303</v>
      </c>
      <c r="C46" s="20" t="s">
        <v>448</v>
      </c>
      <c r="D46" s="24">
        <v>44581</v>
      </c>
      <c r="E46" s="20" t="s">
        <v>595</v>
      </c>
      <c r="F46" s="22" t="s">
        <v>300</v>
      </c>
      <c r="G46" s="20">
        <v>226</v>
      </c>
      <c r="H46" s="22" t="s">
        <v>449</v>
      </c>
      <c r="I46" s="20">
        <v>300</v>
      </c>
      <c r="J46" s="22" t="s">
        <v>302</v>
      </c>
      <c r="K46" s="20" t="s">
        <v>334</v>
      </c>
      <c r="L46" s="20" t="s">
        <v>450</v>
      </c>
      <c r="M46" s="20">
        <v>2024</v>
      </c>
      <c r="N46" s="41">
        <f t="shared" si="0"/>
        <v>1749700</v>
      </c>
      <c r="O46" s="41"/>
      <c r="P46" s="41">
        <v>1749700</v>
      </c>
      <c r="Q46" s="41"/>
      <c r="R46" s="22"/>
      <c r="S46" s="18"/>
      <c r="T46" s="22"/>
      <c r="U46" s="18"/>
      <c r="V46" s="18"/>
      <c r="W46" s="22"/>
      <c r="X46" s="20"/>
    </row>
    <row r="47" spans="1:24" ht="23" x14ac:dyDescent="0.25">
      <c r="A47" s="20" t="s">
        <v>276</v>
      </c>
      <c r="B47" s="20" t="s">
        <v>303</v>
      </c>
      <c r="C47" s="20" t="s">
        <v>297</v>
      </c>
      <c r="D47" s="24">
        <v>44581</v>
      </c>
      <c r="E47" s="20" t="s">
        <v>590</v>
      </c>
      <c r="F47" s="22" t="s">
        <v>301</v>
      </c>
      <c r="G47" s="20">
        <v>226</v>
      </c>
      <c r="H47" s="22" t="s">
        <v>281</v>
      </c>
      <c r="I47" s="20">
        <v>300</v>
      </c>
      <c r="J47" s="22" t="s">
        <v>302</v>
      </c>
      <c r="K47" s="20" t="s">
        <v>334</v>
      </c>
      <c r="L47" s="20" t="s">
        <v>275</v>
      </c>
      <c r="M47" s="20">
        <v>2024</v>
      </c>
      <c r="N47" s="41">
        <f t="shared" si="0"/>
        <v>268300</v>
      </c>
      <c r="O47" s="41"/>
      <c r="P47" s="41">
        <v>268300</v>
      </c>
      <c r="Q47" s="41"/>
      <c r="R47" s="22"/>
      <c r="S47" s="18"/>
      <c r="T47" s="22"/>
      <c r="U47" s="18"/>
      <c r="V47" s="18"/>
      <c r="W47" s="22"/>
      <c r="X47" s="20"/>
    </row>
    <row r="48" spans="1:24" ht="34.5" x14ac:dyDescent="0.25">
      <c r="A48" s="20" t="s">
        <v>276</v>
      </c>
      <c r="B48" s="20" t="s">
        <v>303</v>
      </c>
      <c r="C48" s="20" t="s">
        <v>298</v>
      </c>
      <c r="D48" s="24">
        <v>44581</v>
      </c>
      <c r="E48" s="20" t="s">
        <v>598</v>
      </c>
      <c r="F48" s="22" t="s">
        <v>139</v>
      </c>
      <c r="G48" s="20">
        <v>226</v>
      </c>
      <c r="H48" s="22" t="s">
        <v>288</v>
      </c>
      <c r="I48" s="20">
        <v>300</v>
      </c>
      <c r="J48" s="22" t="s">
        <v>302</v>
      </c>
      <c r="K48" s="20" t="s">
        <v>49</v>
      </c>
      <c r="L48" s="20" t="s">
        <v>285</v>
      </c>
      <c r="M48" s="20">
        <v>2024</v>
      </c>
      <c r="N48" s="41">
        <f t="shared" si="0"/>
        <v>229400</v>
      </c>
      <c r="O48" s="18"/>
      <c r="P48" s="18">
        <v>229400</v>
      </c>
      <c r="Q48" s="41"/>
      <c r="R48" s="22"/>
      <c r="S48" s="18"/>
      <c r="T48" s="22"/>
      <c r="U48" s="18"/>
      <c r="V48" s="18"/>
      <c r="W48" s="22"/>
      <c r="X48" s="20"/>
    </row>
    <row r="49" spans="1:24" ht="57.5" x14ac:dyDescent="0.25">
      <c r="A49" s="20" t="s">
        <v>276</v>
      </c>
      <c r="B49" s="20" t="s">
        <v>303</v>
      </c>
      <c r="C49" s="20" t="s">
        <v>299</v>
      </c>
      <c r="D49" s="24">
        <v>44581</v>
      </c>
      <c r="E49" s="20" t="s">
        <v>620</v>
      </c>
      <c r="F49" s="22" t="s">
        <v>139</v>
      </c>
      <c r="G49" s="20">
        <v>341</v>
      </c>
      <c r="H49" s="22" t="s">
        <v>289</v>
      </c>
      <c r="I49" s="20">
        <v>390</v>
      </c>
      <c r="J49" s="22" t="s">
        <v>315</v>
      </c>
      <c r="K49" s="20" t="s">
        <v>333</v>
      </c>
      <c r="L49" s="20" t="s">
        <v>290</v>
      </c>
      <c r="M49" s="20">
        <v>2024</v>
      </c>
      <c r="N49" s="41">
        <f t="shared" si="0"/>
        <v>19400</v>
      </c>
      <c r="O49" s="18"/>
      <c r="P49" s="18">
        <v>19400</v>
      </c>
      <c r="Q49" s="41"/>
      <c r="R49" s="22"/>
      <c r="S49" s="18"/>
      <c r="T49" s="22"/>
      <c r="U49" s="18"/>
      <c r="V49" s="18"/>
      <c r="W49" s="22"/>
      <c r="X49" s="20"/>
    </row>
    <row r="50" spans="1:24" ht="23" x14ac:dyDescent="0.25">
      <c r="A50" s="20" t="s">
        <v>15</v>
      </c>
      <c r="B50" s="20" t="s">
        <v>63</v>
      </c>
      <c r="C50" s="30" t="s">
        <v>366</v>
      </c>
      <c r="D50" s="24">
        <v>44827</v>
      </c>
      <c r="E50" s="22" t="s">
        <v>509</v>
      </c>
      <c r="F50" s="22" t="s">
        <v>304</v>
      </c>
      <c r="G50" s="20">
        <v>223</v>
      </c>
      <c r="H50" s="20" t="s">
        <v>305</v>
      </c>
      <c r="I50" s="20">
        <v>300</v>
      </c>
      <c r="J50" s="22" t="s">
        <v>394</v>
      </c>
      <c r="K50" s="20" t="s">
        <v>307</v>
      </c>
      <c r="L50" s="20" t="s">
        <v>306</v>
      </c>
      <c r="M50" s="20">
        <v>2022</v>
      </c>
      <c r="N50" s="41">
        <f>SUM(O50:P50)</f>
        <v>34913400</v>
      </c>
      <c r="O50" s="41">
        <v>17456700</v>
      </c>
      <c r="P50" s="41">
        <v>17456700</v>
      </c>
      <c r="Q50" s="41"/>
      <c r="R50" s="22"/>
      <c r="S50" s="18"/>
      <c r="T50" s="22"/>
      <c r="U50" s="18"/>
      <c r="V50" s="18"/>
      <c r="W50" s="22"/>
      <c r="X50" s="20"/>
    </row>
    <row r="51" spans="1:24" ht="34.5" x14ac:dyDescent="0.25">
      <c r="A51" s="20" t="s">
        <v>15</v>
      </c>
      <c r="B51" s="20" t="s">
        <v>63</v>
      </c>
      <c r="C51" s="30" t="s">
        <v>367</v>
      </c>
      <c r="D51" s="24">
        <v>44581</v>
      </c>
      <c r="E51" s="20" t="s">
        <v>314</v>
      </c>
      <c r="F51" s="22" t="s">
        <v>313</v>
      </c>
      <c r="G51" s="20">
        <v>223</v>
      </c>
      <c r="H51" s="20" t="s">
        <v>310</v>
      </c>
      <c r="I51" s="20">
        <v>300</v>
      </c>
      <c r="J51" s="22" t="s">
        <v>395</v>
      </c>
      <c r="K51" s="20" t="s">
        <v>311</v>
      </c>
      <c r="L51" s="20" t="s">
        <v>312</v>
      </c>
      <c r="M51" s="20">
        <v>2021</v>
      </c>
      <c r="N51" s="41">
        <f t="shared" si="0"/>
        <v>6500000</v>
      </c>
      <c r="O51" s="41">
        <v>6500000</v>
      </c>
      <c r="P51" s="41"/>
      <c r="Q51" s="41"/>
      <c r="R51" s="22"/>
      <c r="S51" s="18"/>
      <c r="T51" s="22"/>
      <c r="U51" s="18"/>
      <c r="V51" s="18"/>
      <c r="W51" s="22"/>
      <c r="X51" s="20"/>
    </row>
    <row r="52" spans="1:24" ht="34.5" x14ac:dyDescent="0.25">
      <c r="A52" s="20" t="s">
        <v>15</v>
      </c>
      <c r="B52" s="20" t="s">
        <v>63</v>
      </c>
      <c r="C52" s="30" t="s">
        <v>368</v>
      </c>
      <c r="D52" s="24">
        <v>44581</v>
      </c>
      <c r="E52" s="20" t="s">
        <v>589</v>
      </c>
      <c r="F52" s="22" t="s">
        <v>313</v>
      </c>
      <c r="G52" s="20">
        <v>223</v>
      </c>
      <c r="H52" s="20" t="s">
        <v>310</v>
      </c>
      <c r="I52" s="20">
        <v>300</v>
      </c>
      <c r="J52" s="22" t="s">
        <v>395</v>
      </c>
      <c r="K52" s="20" t="s">
        <v>311</v>
      </c>
      <c r="L52" s="20" t="s">
        <v>312</v>
      </c>
      <c r="M52" s="20">
        <v>2024</v>
      </c>
      <c r="N52" s="41">
        <f t="shared" si="0"/>
        <v>6500000</v>
      </c>
      <c r="O52" s="41"/>
      <c r="P52" s="41">
        <v>6500000</v>
      </c>
      <c r="Q52" s="41"/>
      <c r="R52" s="22"/>
      <c r="S52" s="18"/>
      <c r="T52" s="22"/>
      <c r="U52" s="18"/>
      <c r="V52" s="18"/>
      <c r="W52" s="22"/>
      <c r="X52" s="20"/>
    </row>
    <row r="53" spans="1:24" ht="23" x14ac:dyDescent="0.25">
      <c r="A53" s="20" t="s">
        <v>15</v>
      </c>
      <c r="B53" s="20" t="s">
        <v>63</v>
      </c>
      <c r="C53" s="30" t="s">
        <v>369</v>
      </c>
      <c r="D53" s="24">
        <v>44581</v>
      </c>
      <c r="E53" s="22" t="s">
        <v>585</v>
      </c>
      <c r="F53" s="22" t="s">
        <v>308</v>
      </c>
      <c r="G53" s="20">
        <v>225</v>
      </c>
      <c r="H53" s="20" t="s">
        <v>318</v>
      </c>
      <c r="I53" s="20">
        <v>300</v>
      </c>
      <c r="J53" s="20" t="s">
        <v>388</v>
      </c>
      <c r="K53" s="20" t="s">
        <v>317</v>
      </c>
      <c r="L53" s="20" t="s">
        <v>316</v>
      </c>
      <c r="M53" s="20">
        <v>2023</v>
      </c>
      <c r="N53" s="41">
        <f>SUM(O53:P53)</f>
        <v>2600000</v>
      </c>
      <c r="O53" s="41">
        <v>1300000</v>
      </c>
      <c r="P53" s="41">
        <v>1300000</v>
      </c>
      <c r="Q53" s="41"/>
      <c r="R53" s="22"/>
      <c r="S53" s="18"/>
      <c r="T53" s="22"/>
      <c r="U53" s="18"/>
      <c r="V53" s="18"/>
      <c r="W53" s="22"/>
      <c r="X53" s="20"/>
    </row>
    <row r="54" spans="1:24" ht="34.5" x14ac:dyDescent="0.25">
      <c r="A54" s="20" t="s">
        <v>15</v>
      </c>
      <c r="B54" s="20" t="s">
        <v>63</v>
      </c>
      <c r="C54" s="30" t="s">
        <v>370</v>
      </c>
      <c r="D54" s="24">
        <v>44624</v>
      </c>
      <c r="E54" s="20" t="s">
        <v>319</v>
      </c>
      <c r="F54" s="22" t="s">
        <v>308</v>
      </c>
      <c r="G54" s="20">
        <v>223</v>
      </c>
      <c r="H54" s="22" t="s">
        <v>320</v>
      </c>
      <c r="I54" s="20">
        <v>300</v>
      </c>
      <c r="J54" s="22" t="s">
        <v>395</v>
      </c>
      <c r="K54" s="20" t="s">
        <v>311</v>
      </c>
      <c r="L54" s="20" t="s">
        <v>321</v>
      </c>
      <c r="M54" s="21">
        <v>2021</v>
      </c>
      <c r="N54" s="41">
        <f t="shared" si="0"/>
        <v>6573600</v>
      </c>
      <c r="O54" s="41">
        <v>6573600</v>
      </c>
      <c r="P54" s="41"/>
      <c r="Q54" s="41"/>
      <c r="R54" s="22"/>
      <c r="S54" s="18"/>
      <c r="T54" s="22"/>
      <c r="U54" s="18"/>
      <c r="V54" s="18"/>
      <c r="W54" s="22"/>
      <c r="X54" s="20"/>
    </row>
    <row r="55" spans="1:24" ht="34.5" x14ac:dyDescent="0.25">
      <c r="A55" s="20" t="s">
        <v>15</v>
      </c>
      <c r="B55" s="20" t="s">
        <v>63</v>
      </c>
      <c r="C55" s="30" t="s">
        <v>371</v>
      </c>
      <c r="D55" s="24">
        <v>44581</v>
      </c>
      <c r="E55" s="20" t="s">
        <v>622</v>
      </c>
      <c r="F55" s="22" t="s">
        <v>308</v>
      </c>
      <c r="G55" s="20">
        <v>223</v>
      </c>
      <c r="H55" s="22" t="s">
        <v>320</v>
      </c>
      <c r="I55" s="20">
        <v>300</v>
      </c>
      <c r="J55" s="22" t="s">
        <v>395</v>
      </c>
      <c r="K55" s="20" t="s">
        <v>311</v>
      </c>
      <c r="L55" s="20" t="s">
        <v>321</v>
      </c>
      <c r="M55" s="21">
        <v>2024</v>
      </c>
      <c r="N55" s="41">
        <f t="shared" si="0"/>
        <v>6573600</v>
      </c>
      <c r="O55" s="41"/>
      <c r="P55" s="41">
        <v>6573600</v>
      </c>
      <c r="Q55" s="41"/>
      <c r="R55" s="22"/>
      <c r="S55" s="18"/>
      <c r="T55" s="22"/>
      <c r="U55" s="18"/>
      <c r="V55" s="18"/>
      <c r="W55" s="22"/>
      <c r="X55" s="20"/>
    </row>
    <row r="56" spans="1:24" ht="23" x14ac:dyDescent="0.25">
      <c r="A56" s="20" t="s">
        <v>15</v>
      </c>
      <c r="B56" s="20" t="s">
        <v>63</v>
      </c>
      <c r="C56" s="30" t="s">
        <v>372</v>
      </c>
      <c r="D56" s="24">
        <v>44581</v>
      </c>
      <c r="E56" s="22" t="s">
        <v>548</v>
      </c>
      <c r="F56" s="22" t="s">
        <v>308</v>
      </c>
      <c r="G56" s="20">
        <v>223</v>
      </c>
      <c r="H56" s="20" t="s">
        <v>386</v>
      </c>
      <c r="I56" s="20">
        <v>300</v>
      </c>
      <c r="J56" s="22" t="s">
        <v>396</v>
      </c>
      <c r="K56" s="20" t="s">
        <v>311</v>
      </c>
      <c r="L56" s="20" t="s">
        <v>323</v>
      </c>
      <c r="M56" s="20">
        <v>2022</v>
      </c>
      <c r="N56" s="41">
        <f t="shared" ref="N56:N61" si="1">SUM(O56:P56)</f>
        <v>6000000</v>
      </c>
      <c r="O56" s="41">
        <v>3000000</v>
      </c>
      <c r="P56" s="41">
        <v>3000000</v>
      </c>
      <c r="Q56" s="41"/>
      <c r="R56" s="22"/>
      <c r="S56" s="18"/>
      <c r="T56" s="22"/>
      <c r="U56" s="18"/>
      <c r="V56" s="18"/>
      <c r="W56" s="22"/>
      <c r="X56" s="20"/>
    </row>
    <row r="57" spans="1:24" ht="23" x14ac:dyDescent="0.25">
      <c r="A57" s="20" t="s">
        <v>15</v>
      </c>
      <c r="B57" s="20" t="s">
        <v>63</v>
      </c>
      <c r="C57" s="30" t="s">
        <v>373</v>
      </c>
      <c r="D57" s="24">
        <v>44686</v>
      </c>
      <c r="E57" s="22" t="s">
        <v>1065</v>
      </c>
      <c r="F57" s="22" t="s">
        <v>308</v>
      </c>
      <c r="G57" s="20">
        <v>223</v>
      </c>
      <c r="H57" s="20" t="s">
        <v>322</v>
      </c>
      <c r="I57" s="20">
        <v>300</v>
      </c>
      <c r="J57" s="20" t="s">
        <v>387</v>
      </c>
      <c r="K57" s="20" t="s">
        <v>49</v>
      </c>
      <c r="L57" s="20" t="s">
        <v>324</v>
      </c>
      <c r="M57" s="20">
        <v>2022</v>
      </c>
      <c r="N57" s="41">
        <f t="shared" si="1"/>
        <v>100000</v>
      </c>
      <c r="O57" s="41">
        <v>50000</v>
      </c>
      <c r="P57" s="41">
        <v>50000</v>
      </c>
      <c r="Q57" s="41"/>
      <c r="R57" s="22"/>
      <c r="S57" s="18"/>
      <c r="T57" s="22"/>
      <c r="U57" s="18"/>
      <c r="V57" s="18"/>
      <c r="W57" s="22"/>
      <c r="X57" s="20"/>
    </row>
    <row r="58" spans="1:24" ht="34.5" x14ac:dyDescent="0.25">
      <c r="A58" s="20" t="s">
        <v>15</v>
      </c>
      <c r="B58" s="20" t="s">
        <v>63</v>
      </c>
      <c r="C58" s="30" t="s">
        <v>392</v>
      </c>
      <c r="D58" s="24">
        <v>44581</v>
      </c>
      <c r="E58" s="22" t="s">
        <v>508</v>
      </c>
      <c r="F58" s="22" t="s">
        <v>309</v>
      </c>
      <c r="G58" s="20">
        <v>223</v>
      </c>
      <c r="H58" s="20" t="s">
        <v>326</v>
      </c>
      <c r="I58" s="20">
        <v>300</v>
      </c>
      <c r="J58" s="22" t="s">
        <v>397</v>
      </c>
      <c r="K58" s="20" t="s">
        <v>311</v>
      </c>
      <c r="L58" s="20" t="s">
        <v>325</v>
      </c>
      <c r="M58" s="20">
        <v>2022</v>
      </c>
      <c r="N58" s="41">
        <f t="shared" si="1"/>
        <v>2223861.94</v>
      </c>
      <c r="O58" s="41">
        <v>1111930.97</v>
      </c>
      <c r="P58" s="41">
        <v>1111930.97</v>
      </c>
      <c r="Q58" s="41"/>
      <c r="R58" s="22"/>
      <c r="S58" s="18"/>
      <c r="T58" s="22"/>
      <c r="U58" s="18"/>
      <c r="V58" s="18"/>
      <c r="W58" s="22"/>
      <c r="X58" s="20"/>
    </row>
    <row r="59" spans="1:24" s="200" customFormat="1" ht="46" x14ac:dyDescent="0.25">
      <c r="A59" s="198" t="s">
        <v>15</v>
      </c>
      <c r="B59" s="198" t="s">
        <v>63</v>
      </c>
      <c r="C59" s="30" t="s">
        <v>374</v>
      </c>
      <c r="D59" s="24">
        <v>44827</v>
      </c>
      <c r="E59" s="22" t="s">
        <v>502</v>
      </c>
      <c r="F59" s="22" t="s">
        <v>122</v>
      </c>
      <c r="G59" s="198">
        <v>225</v>
      </c>
      <c r="H59" s="22" t="s">
        <v>213</v>
      </c>
      <c r="I59" s="198">
        <v>300</v>
      </c>
      <c r="J59" s="22" t="s">
        <v>389</v>
      </c>
      <c r="K59" s="198" t="s">
        <v>49</v>
      </c>
      <c r="L59" s="198" t="s">
        <v>327</v>
      </c>
      <c r="M59" s="21">
        <v>2022</v>
      </c>
      <c r="N59" s="41">
        <f>SUM(O59:P59)</f>
        <v>393668</v>
      </c>
      <c r="O59" s="41">
        <v>196834</v>
      </c>
      <c r="P59" s="41">
        <v>196834</v>
      </c>
      <c r="Q59" s="41"/>
      <c r="R59" s="22"/>
      <c r="S59" s="18"/>
      <c r="T59" s="22"/>
      <c r="U59" s="18"/>
      <c r="V59" s="18"/>
      <c r="W59" s="22"/>
      <c r="X59" s="198"/>
    </row>
    <row r="60" spans="1:24" ht="108.75" customHeight="1" x14ac:dyDescent="0.25">
      <c r="A60" s="20" t="s">
        <v>15</v>
      </c>
      <c r="B60" s="20" t="s">
        <v>63</v>
      </c>
      <c r="C60" s="30" t="s">
        <v>375</v>
      </c>
      <c r="D60" s="24">
        <v>44713</v>
      </c>
      <c r="E60" s="22" t="s">
        <v>511</v>
      </c>
      <c r="F60" s="22" t="s">
        <v>122</v>
      </c>
      <c r="G60" s="20">
        <v>225</v>
      </c>
      <c r="H60" s="22" t="s">
        <v>330</v>
      </c>
      <c r="I60" s="20">
        <v>300</v>
      </c>
      <c r="J60" s="62" t="s">
        <v>390</v>
      </c>
      <c r="K60" s="20" t="s">
        <v>49</v>
      </c>
      <c r="L60" s="20" t="s">
        <v>329</v>
      </c>
      <c r="M60" s="21">
        <v>2022</v>
      </c>
      <c r="N60" s="41">
        <f t="shared" si="1"/>
        <v>832368</v>
      </c>
      <c r="O60" s="41">
        <v>416184</v>
      </c>
      <c r="P60" s="41">
        <v>416184</v>
      </c>
      <c r="Q60" s="41"/>
      <c r="R60" s="22"/>
      <c r="S60" s="18"/>
      <c r="T60" s="22"/>
      <c r="U60" s="18"/>
      <c r="V60" s="18"/>
      <c r="W60" s="22"/>
      <c r="X60" s="20"/>
    </row>
    <row r="61" spans="1:24" s="200" customFormat="1" ht="23" x14ac:dyDescent="0.25">
      <c r="A61" s="198" t="s">
        <v>15</v>
      </c>
      <c r="B61" s="198" t="s">
        <v>63</v>
      </c>
      <c r="C61" s="30" t="s">
        <v>376</v>
      </c>
      <c r="D61" s="24">
        <v>44827</v>
      </c>
      <c r="E61" s="22" t="s">
        <v>512</v>
      </c>
      <c r="F61" s="22" t="s">
        <v>122</v>
      </c>
      <c r="G61" s="198">
        <v>225</v>
      </c>
      <c r="H61" s="22" t="s">
        <v>243</v>
      </c>
      <c r="I61" s="198">
        <v>300</v>
      </c>
      <c r="J61" s="22" t="s">
        <v>266</v>
      </c>
      <c r="K61" s="198" t="s">
        <v>49</v>
      </c>
      <c r="L61" s="198" t="s">
        <v>331</v>
      </c>
      <c r="M61" s="21">
        <v>2022</v>
      </c>
      <c r="N61" s="41">
        <f t="shared" si="1"/>
        <v>4440764.08</v>
      </c>
      <c r="O61" s="41">
        <v>2220382.04</v>
      </c>
      <c r="P61" s="41">
        <v>2220382.04</v>
      </c>
      <c r="Q61" s="41"/>
      <c r="R61" s="22"/>
      <c r="S61" s="18"/>
      <c r="T61" s="22"/>
      <c r="U61" s="18"/>
      <c r="V61" s="18"/>
      <c r="W61" s="22"/>
      <c r="X61" s="198"/>
    </row>
    <row r="62" spans="1:24" ht="23" x14ac:dyDescent="0.25">
      <c r="A62" s="20" t="s">
        <v>15</v>
      </c>
      <c r="B62" s="20" t="s">
        <v>63</v>
      </c>
      <c r="C62" s="20" t="s">
        <v>377</v>
      </c>
      <c r="D62" s="24">
        <v>44624</v>
      </c>
      <c r="E62" s="63" t="s">
        <v>23</v>
      </c>
      <c r="F62" s="22" t="s">
        <v>309</v>
      </c>
      <c r="G62" s="20">
        <v>223</v>
      </c>
      <c r="H62" s="40" t="s">
        <v>25</v>
      </c>
      <c r="I62" s="20">
        <v>300</v>
      </c>
      <c r="J62" s="22" t="s">
        <v>398</v>
      </c>
      <c r="K62" s="20" t="s">
        <v>311</v>
      </c>
      <c r="L62" s="28" t="s">
        <v>33</v>
      </c>
      <c r="M62" s="21">
        <v>2021</v>
      </c>
      <c r="N62" s="41">
        <f t="shared" ref="N62:N85" si="2">SUM(O62:P62)</f>
        <v>3228600.81</v>
      </c>
      <c r="O62" s="41">
        <v>3228600.81</v>
      </c>
      <c r="P62" s="41"/>
      <c r="Q62" s="41"/>
      <c r="R62" s="22"/>
      <c r="S62" s="18"/>
      <c r="T62" s="22"/>
      <c r="U62" s="18"/>
      <c r="V62" s="18"/>
      <c r="W62" s="22"/>
      <c r="X62" s="20"/>
    </row>
    <row r="63" spans="1:24" ht="23" x14ac:dyDescent="0.25">
      <c r="A63" s="20" t="s">
        <v>15</v>
      </c>
      <c r="B63" s="20" t="s">
        <v>63</v>
      </c>
      <c r="C63" s="30" t="s">
        <v>731</v>
      </c>
      <c r="D63" s="24">
        <v>44624</v>
      </c>
      <c r="E63" s="20" t="s">
        <v>733</v>
      </c>
      <c r="F63" s="22" t="s">
        <v>304</v>
      </c>
      <c r="G63" s="20">
        <v>223</v>
      </c>
      <c r="H63" s="22" t="s">
        <v>25</v>
      </c>
      <c r="I63" s="20">
        <v>300</v>
      </c>
      <c r="J63" s="22" t="s">
        <v>732</v>
      </c>
      <c r="K63" s="20" t="s">
        <v>311</v>
      </c>
      <c r="L63" s="20" t="s">
        <v>33</v>
      </c>
      <c r="M63" s="20">
        <v>2022</v>
      </c>
      <c r="N63" s="41">
        <f>SUM(O63:P63)</f>
        <v>86779137.25</v>
      </c>
      <c r="O63" s="41">
        <v>41775268.219999999</v>
      </c>
      <c r="P63" s="41">
        <v>45003869.030000001</v>
      </c>
      <c r="Q63" s="41"/>
      <c r="R63" s="22"/>
      <c r="S63" s="18"/>
      <c r="T63" s="22"/>
      <c r="U63" s="18"/>
      <c r="V63" s="18"/>
      <c r="W63" s="22"/>
      <c r="X63" s="20"/>
    </row>
    <row r="64" spans="1:24" ht="34.5" x14ac:dyDescent="0.25">
      <c r="A64" s="20" t="s">
        <v>15</v>
      </c>
      <c r="B64" s="20" t="s">
        <v>63</v>
      </c>
      <c r="C64" s="30" t="s">
        <v>380</v>
      </c>
      <c r="D64" s="24">
        <v>44581</v>
      </c>
      <c r="E64" s="22" t="s">
        <v>566</v>
      </c>
      <c r="F64" s="22" t="s">
        <v>122</v>
      </c>
      <c r="G64" s="20">
        <v>344</v>
      </c>
      <c r="H64" s="22" t="s">
        <v>335</v>
      </c>
      <c r="I64" s="20">
        <v>390</v>
      </c>
      <c r="J64" s="22" t="s">
        <v>256</v>
      </c>
      <c r="K64" s="20" t="s">
        <v>49</v>
      </c>
      <c r="L64" s="20" t="s">
        <v>336</v>
      </c>
      <c r="M64" s="21">
        <v>2023</v>
      </c>
      <c r="N64" s="41">
        <f t="shared" si="2"/>
        <v>553000</v>
      </c>
      <c r="O64" s="41">
        <v>553000</v>
      </c>
      <c r="P64" s="41"/>
      <c r="Q64" s="41"/>
      <c r="R64" s="22"/>
      <c r="S64" s="18"/>
      <c r="T64" s="22"/>
      <c r="U64" s="18"/>
      <c r="V64" s="18"/>
      <c r="W64" s="22"/>
      <c r="X64" s="20"/>
    </row>
    <row r="65" spans="1:24" ht="34.5" x14ac:dyDescent="0.25">
      <c r="A65" s="20" t="s">
        <v>15</v>
      </c>
      <c r="B65" s="20" t="s">
        <v>63</v>
      </c>
      <c r="C65" s="30" t="s">
        <v>381</v>
      </c>
      <c r="D65" s="24">
        <v>44581</v>
      </c>
      <c r="E65" s="20" t="s">
        <v>597</v>
      </c>
      <c r="F65" s="22" t="s">
        <v>122</v>
      </c>
      <c r="G65" s="20">
        <v>344</v>
      </c>
      <c r="H65" s="22" t="s">
        <v>335</v>
      </c>
      <c r="I65" s="20">
        <v>390</v>
      </c>
      <c r="J65" s="22" t="s">
        <v>256</v>
      </c>
      <c r="K65" s="20" t="s">
        <v>49</v>
      </c>
      <c r="L65" s="20" t="s">
        <v>336</v>
      </c>
      <c r="M65" s="21">
        <v>2024</v>
      </c>
      <c r="N65" s="41">
        <f t="shared" si="2"/>
        <v>553000</v>
      </c>
      <c r="O65" s="41"/>
      <c r="P65" s="41">
        <v>553000</v>
      </c>
      <c r="Q65" s="41"/>
      <c r="R65" s="22"/>
      <c r="S65" s="18"/>
      <c r="T65" s="22"/>
      <c r="U65" s="18"/>
      <c r="V65" s="18"/>
      <c r="W65" s="22"/>
      <c r="X65" s="20"/>
    </row>
    <row r="66" spans="1:24" ht="34.5" x14ac:dyDescent="0.25">
      <c r="A66" s="20" t="s">
        <v>15</v>
      </c>
      <c r="B66" s="20" t="s">
        <v>63</v>
      </c>
      <c r="C66" s="30" t="s">
        <v>382</v>
      </c>
      <c r="D66" s="24">
        <v>44581</v>
      </c>
      <c r="E66" s="22" t="s">
        <v>559</v>
      </c>
      <c r="F66" s="22" t="s">
        <v>122</v>
      </c>
      <c r="G66" s="20">
        <v>225</v>
      </c>
      <c r="H66" s="22" t="s">
        <v>338</v>
      </c>
      <c r="I66" s="20">
        <v>300</v>
      </c>
      <c r="J66" s="22" t="s">
        <v>391</v>
      </c>
      <c r="K66" s="20" t="s">
        <v>49</v>
      </c>
      <c r="L66" s="20" t="s">
        <v>337</v>
      </c>
      <c r="M66" s="21">
        <v>2023</v>
      </c>
      <c r="N66" s="41">
        <f t="shared" si="2"/>
        <v>1211900</v>
      </c>
      <c r="O66" s="41">
        <v>1211900</v>
      </c>
      <c r="P66" s="41"/>
      <c r="Q66" s="41"/>
      <c r="R66" s="22"/>
      <c r="S66" s="18"/>
      <c r="T66" s="22"/>
      <c r="U66" s="18"/>
      <c r="V66" s="18"/>
      <c r="W66" s="22"/>
      <c r="X66" s="20"/>
    </row>
    <row r="67" spans="1:24" ht="34.5" x14ac:dyDescent="0.25">
      <c r="A67" s="20" t="s">
        <v>15</v>
      </c>
      <c r="B67" s="20" t="s">
        <v>63</v>
      </c>
      <c r="C67" s="30" t="s">
        <v>383</v>
      </c>
      <c r="D67" s="24">
        <v>44581</v>
      </c>
      <c r="E67" s="20" t="s">
        <v>592</v>
      </c>
      <c r="F67" s="22" t="s">
        <v>122</v>
      </c>
      <c r="G67" s="20">
        <v>225</v>
      </c>
      <c r="H67" s="22" t="s">
        <v>338</v>
      </c>
      <c r="I67" s="20">
        <v>300</v>
      </c>
      <c r="J67" s="22" t="s">
        <v>391</v>
      </c>
      <c r="K67" s="20" t="s">
        <v>49</v>
      </c>
      <c r="L67" s="20" t="s">
        <v>337</v>
      </c>
      <c r="M67" s="21">
        <v>2024</v>
      </c>
      <c r="N67" s="41">
        <f t="shared" si="2"/>
        <v>1211900</v>
      </c>
      <c r="O67" s="41"/>
      <c r="P67" s="41">
        <v>1211900</v>
      </c>
      <c r="Q67" s="41"/>
      <c r="R67" s="22"/>
      <c r="S67" s="18"/>
      <c r="T67" s="22"/>
      <c r="U67" s="18"/>
      <c r="V67" s="18"/>
      <c r="W67" s="22"/>
      <c r="X67" s="20"/>
    </row>
    <row r="68" spans="1:24" ht="23" x14ac:dyDescent="0.25">
      <c r="A68" s="20" t="s">
        <v>15</v>
      </c>
      <c r="B68" s="20" t="s">
        <v>63</v>
      </c>
      <c r="C68" s="30" t="s">
        <v>384</v>
      </c>
      <c r="D68" s="24">
        <v>44581</v>
      </c>
      <c r="E68" s="22" t="s">
        <v>558</v>
      </c>
      <c r="F68" s="22" t="s">
        <v>122</v>
      </c>
      <c r="G68" s="20">
        <v>225</v>
      </c>
      <c r="H68" s="22" t="s">
        <v>340</v>
      </c>
      <c r="I68" s="20">
        <v>300</v>
      </c>
      <c r="J68" s="22" t="s">
        <v>388</v>
      </c>
      <c r="K68" s="20" t="s">
        <v>49</v>
      </c>
      <c r="L68" s="20" t="s">
        <v>339</v>
      </c>
      <c r="M68" s="21">
        <v>2023</v>
      </c>
      <c r="N68" s="41">
        <f t="shared" si="2"/>
        <v>1000000</v>
      </c>
      <c r="O68" s="41">
        <v>1000000</v>
      </c>
      <c r="P68" s="41"/>
      <c r="Q68" s="41"/>
      <c r="R68" s="22"/>
      <c r="S68" s="18"/>
      <c r="T68" s="22"/>
      <c r="U68" s="18"/>
      <c r="V68" s="18"/>
      <c r="W68" s="22"/>
      <c r="X68" s="20"/>
    </row>
    <row r="69" spans="1:24" ht="23" x14ac:dyDescent="0.25">
      <c r="A69" s="20" t="s">
        <v>15</v>
      </c>
      <c r="B69" s="20" t="s">
        <v>63</v>
      </c>
      <c r="C69" s="30" t="s">
        <v>385</v>
      </c>
      <c r="D69" s="24">
        <v>44581</v>
      </c>
      <c r="E69" s="20" t="s">
        <v>591</v>
      </c>
      <c r="F69" s="22" t="s">
        <v>122</v>
      </c>
      <c r="G69" s="20">
        <v>225</v>
      </c>
      <c r="H69" s="22" t="s">
        <v>340</v>
      </c>
      <c r="I69" s="20">
        <v>300</v>
      </c>
      <c r="J69" s="22" t="s">
        <v>388</v>
      </c>
      <c r="K69" s="20" t="s">
        <v>49</v>
      </c>
      <c r="L69" s="20" t="s">
        <v>339</v>
      </c>
      <c r="M69" s="21">
        <v>2024</v>
      </c>
      <c r="N69" s="41">
        <f t="shared" si="2"/>
        <v>1000000</v>
      </c>
      <c r="O69" s="41"/>
      <c r="P69" s="41">
        <v>1000000</v>
      </c>
      <c r="Q69" s="41"/>
      <c r="R69" s="22"/>
      <c r="S69" s="18"/>
      <c r="T69" s="22"/>
      <c r="U69" s="18"/>
      <c r="V69" s="18"/>
      <c r="W69" s="22"/>
      <c r="X69" s="20"/>
    </row>
    <row r="70" spans="1:24" ht="23" x14ac:dyDescent="0.25">
      <c r="A70" s="20" t="s">
        <v>15</v>
      </c>
      <c r="B70" s="20" t="s">
        <v>63</v>
      </c>
      <c r="C70" s="30" t="s">
        <v>927</v>
      </c>
      <c r="D70" s="24">
        <v>44659</v>
      </c>
      <c r="E70" s="22" t="s">
        <v>926</v>
      </c>
      <c r="F70" s="22" t="s">
        <v>308</v>
      </c>
      <c r="G70" s="20">
        <v>343</v>
      </c>
      <c r="H70" s="22" t="s">
        <v>345</v>
      </c>
      <c r="I70" s="20">
        <v>360</v>
      </c>
      <c r="J70" s="22" t="s">
        <v>468</v>
      </c>
      <c r="K70" s="20" t="s">
        <v>49</v>
      </c>
      <c r="L70" s="20" t="s">
        <v>925</v>
      </c>
      <c r="M70" s="21">
        <v>2023</v>
      </c>
      <c r="N70" s="41">
        <f t="shared" si="2"/>
        <v>2013000</v>
      </c>
      <c r="O70" s="18">
        <v>2013000</v>
      </c>
      <c r="P70" s="18"/>
      <c r="Q70" s="41"/>
      <c r="R70" s="22"/>
      <c r="S70" s="18"/>
      <c r="T70" s="22"/>
      <c r="U70" s="18"/>
      <c r="V70" s="18"/>
      <c r="W70" s="22"/>
      <c r="X70" s="20"/>
    </row>
    <row r="71" spans="1:24" ht="23" x14ac:dyDescent="0.25">
      <c r="A71" s="20" t="s">
        <v>15</v>
      </c>
      <c r="B71" s="20" t="s">
        <v>63</v>
      </c>
      <c r="C71" s="30" t="s">
        <v>929</v>
      </c>
      <c r="D71" s="24">
        <v>44659</v>
      </c>
      <c r="E71" s="20" t="s">
        <v>928</v>
      </c>
      <c r="F71" s="22" t="s">
        <v>308</v>
      </c>
      <c r="G71" s="20">
        <v>223</v>
      </c>
      <c r="H71" s="22" t="s">
        <v>345</v>
      </c>
      <c r="I71" s="20">
        <v>360</v>
      </c>
      <c r="J71" s="22" t="s">
        <v>468</v>
      </c>
      <c r="K71" s="20" t="s">
        <v>49</v>
      </c>
      <c r="L71" s="20" t="s">
        <v>925</v>
      </c>
      <c r="M71" s="21">
        <v>2024</v>
      </c>
      <c r="N71" s="41">
        <f t="shared" si="2"/>
        <v>2013000</v>
      </c>
      <c r="O71" s="18"/>
      <c r="P71" s="18">
        <v>2013000</v>
      </c>
      <c r="Q71" s="41"/>
      <c r="R71" s="22"/>
      <c r="S71" s="18"/>
      <c r="T71" s="22"/>
      <c r="U71" s="18"/>
      <c r="V71" s="18"/>
      <c r="W71" s="22"/>
      <c r="X71" s="20"/>
    </row>
    <row r="72" spans="1:24" ht="34.5" x14ac:dyDescent="0.25">
      <c r="A72" s="20" t="s">
        <v>341</v>
      </c>
      <c r="B72" s="20" t="s">
        <v>342</v>
      </c>
      <c r="C72" s="20" t="s">
        <v>354</v>
      </c>
      <c r="D72" s="24">
        <v>44581</v>
      </c>
      <c r="E72" s="22" t="s">
        <v>642</v>
      </c>
      <c r="F72" s="22" t="s">
        <v>344</v>
      </c>
      <c r="G72" s="20">
        <v>343</v>
      </c>
      <c r="H72" s="22" t="s">
        <v>345</v>
      </c>
      <c r="I72" s="20">
        <v>360</v>
      </c>
      <c r="J72" s="22" t="s">
        <v>347</v>
      </c>
      <c r="K72" s="20" t="s">
        <v>586</v>
      </c>
      <c r="L72" s="20" t="s">
        <v>346</v>
      </c>
      <c r="M72" s="21">
        <v>2023</v>
      </c>
      <c r="N72" s="41">
        <f t="shared" si="2"/>
        <v>22000000</v>
      </c>
      <c r="O72" s="18">
        <v>22000000</v>
      </c>
      <c r="P72" s="18"/>
      <c r="Q72" s="41"/>
      <c r="R72" s="22"/>
      <c r="S72" s="18"/>
      <c r="T72" s="22"/>
      <c r="U72" s="18"/>
      <c r="V72" s="18"/>
      <c r="W72" s="22"/>
      <c r="X72" s="20"/>
    </row>
    <row r="73" spans="1:24" ht="34.5" x14ac:dyDescent="0.25">
      <c r="A73" s="20" t="s">
        <v>341</v>
      </c>
      <c r="B73" s="20" t="s">
        <v>342</v>
      </c>
      <c r="C73" s="20" t="s">
        <v>355</v>
      </c>
      <c r="D73" s="24">
        <v>44581</v>
      </c>
      <c r="E73" s="22" t="s">
        <v>643</v>
      </c>
      <c r="F73" s="22" t="s">
        <v>344</v>
      </c>
      <c r="G73" s="20">
        <v>343</v>
      </c>
      <c r="H73" s="22" t="s">
        <v>345</v>
      </c>
      <c r="I73" s="20">
        <v>360</v>
      </c>
      <c r="J73" s="22" t="s">
        <v>347</v>
      </c>
      <c r="K73" s="20" t="s">
        <v>619</v>
      </c>
      <c r="L73" s="20" t="s">
        <v>346</v>
      </c>
      <c r="M73" s="21">
        <v>2024</v>
      </c>
      <c r="N73" s="41">
        <f t="shared" si="2"/>
        <v>22000000</v>
      </c>
      <c r="O73" s="18"/>
      <c r="P73" s="18">
        <v>22000000</v>
      </c>
      <c r="Q73" s="41"/>
      <c r="R73" s="22"/>
      <c r="S73" s="18"/>
      <c r="T73" s="22"/>
      <c r="U73" s="18"/>
      <c r="V73" s="18"/>
      <c r="W73" s="22"/>
      <c r="X73" s="20"/>
    </row>
    <row r="74" spans="1:24" ht="23" x14ac:dyDescent="0.25">
      <c r="A74" s="20" t="s">
        <v>187</v>
      </c>
      <c r="B74" s="20" t="s">
        <v>469</v>
      </c>
      <c r="C74" s="20" t="s">
        <v>359</v>
      </c>
      <c r="D74" s="24">
        <v>44581</v>
      </c>
      <c r="E74" s="22" t="s">
        <v>556</v>
      </c>
      <c r="F74" s="22" t="s">
        <v>304</v>
      </c>
      <c r="G74" s="20">
        <v>223</v>
      </c>
      <c r="H74" s="22" t="s">
        <v>305</v>
      </c>
      <c r="I74" s="20">
        <v>300</v>
      </c>
      <c r="J74" s="22" t="s">
        <v>356</v>
      </c>
      <c r="K74" s="20" t="s">
        <v>587</v>
      </c>
      <c r="L74" s="20" t="s">
        <v>357</v>
      </c>
      <c r="M74" s="21">
        <v>2023</v>
      </c>
      <c r="N74" s="41">
        <f t="shared" si="2"/>
        <v>240000</v>
      </c>
      <c r="O74" s="41">
        <v>240000</v>
      </c>
      <c r="P74" s="41"/>
      <c r="Q74" s="41"/>
      <c r="R74" s="22"/>
      <c r="S74" s="18"/>
      <c r="T74" s="22"/>
      <c r="U74" s="18"/>
      <c r="V74" s="18"/>
      <c r="W74" s="22"/>
      <c r="X74" s="20"/>
    </row>
    <row r="75" spans="1:24" ht="23" x14ac:dyDescent="0.25">
      <c r="A75" s="20" t="s">
        <v>187</v>
      </c>
      <c r="B75" s="20" t="s">
        <v>469</v>
      </c>
      <c r="C75" s="20" t="s">
        <v>360</v>
      </c>
      <c r="D75" s="24">
        <v>44581</v>
      </c>
      <c r="E75" s="20" t="s">
        <v>617</v>
      </c>
      <c r="F75" s="22" t="s">
        <v>304</v>
      </c>
      <c r="G75" s="20">
        <v>223</v>
      </c>
      <c r="H75" s="22" t="s">
        <v>305</v>
      </c>
      <c r="I75" s="20">
        <v>300</v>
      </c>
      <c r="J75" s="22" t="s">
        <v>356</v>
      </c>
      <c r="K75" s="20" t="s">
        <v>307</v>
      </c>
      <c r="L75" s="20" t="s">
        <v>357</v>
      </c>
      <c r="M75" s="21">
        <v>2024</v>
      </c>
      <c r="N75" s="41">
        <f t="shared" si="2"/>
        <v>240000</v>
      </c>
      <c r="O75" s="41"/>
      <c r="P75" s="41">
        <v>240000</v>
      </c>
      <c r="Q75" s="41"/>
      <c r="R75" s="22"/>
      <c r="S75" s="18"/>
      <c r="T75" s="22"/>
      <c r="U75" s="18"/>
      <c r="V75" s="18"/>
      <c r="W75" s="22"/>
      <c r="X75" s="20"/>
    </row>
    <row r="76" spans="1:24" ht="23" x14ac:dyDescent="0.25">
      <c r="A76" s="20" t="s">
        <v>187</v>
      </c>
      <c r="B76" s="20" t="s">
        <v>469</v>
      </c>
      <c r="C76" s="20" t="s">
        <v>364</v>
      </c>
      <c r="D76" s="24">
        <v>44581</v>
      </c>
      <c r="E76" s="22" t="s">
        <v>562</v>
      </c>
      <c r="F76" s="22" t="s">
        <v>139</v>
      </c>
      <c r="G76" s="20">
        <v>224</v>
      </c>
      <c r="H76" s="20" t="s">
        <v>362</v>
      </c>
      <c r="I76" s="20">
        <v>300</v>
      </c>
      <c r="J76" s="22" t="s">
        <v>356</v>
      </c>
      <c r="K76" s="20" t="s">
        <v>588</v>
      </c>
      <c r="L76" s="20" t="s">
        <v>363</v>
      </c>
      <c r="M76" s="21">
        <v>2023</v>
      </c>
      <c r="N76" s="41">
        <f t="shared" si="2"/>
        <v>767300</v>
      </c>
      <c r="O76" s="41">
        <v>767300</v>
      </c>
      <c r="P76" s="41"/>
      <c r="Q76" s="41"/>
      <c r="R76" s="22"/>
      <c r="S76" s="18"/>
      <c r="T76" s="22"/>
      <c r="U76" s="18"/>
      <c r="V76" s="18"/>
      <c r="W76" s="22"/>
      <c r="X76" s="20"/>
    </row>
    <row r="77" spans="1:24" ht="23" x14ac:dyDescent="0.25">
      <c r="A77" s="20" t="s">
        <v>187</v>
      </c>
      <c r="B77" s="20" t="s">
        <v>469</v>
      </c>
      <c r="C77" s="20" t="s">
        <v>365</v>
      </c>
      <c r="D77" s="24">
        <v>44581</v>
      </c>
      <c r="E77" s="20" t="s">
        <v>593</v>
      </c>
      <c r="F77" s="22" t="s">
        <v>139</v>
      </c>
      <c r="G77" s="20">
        <v>224</v>
      </c>
      <c r="H77" s="20" t="s">
        <v>362</v>
      </c>
      <c r="I77" s="20">
        <v>300</v>
      </c>
      <c r="J77" s="22" t="s">
        <v>356</v>
      </c>
      <c r="K77" s="20" t="s">
        <v>618</v>
      </c>
      <c r="L77" s="20" t="s">
        <v>363</v>
      </c>
      <c r="M77" s="21">
        <v>2024</v>
      </c>
      <c r="N77" s="41">
        <f t="shared" si="2"/>
        <v>767300</v>
      </c>
      <c r="O77" s="41"/>
      <c r="P77" s="41">
        <v>767300</v>
      </c>
      <c r="Q77" s="41"/>
      <c r="R77" s="22"/>
      <c r="S77" s="18"/>
      <c r="T77" s="22"/>
      <c r="U77" s="18"/>
      <c r="V77" s="18"/>
      <c r="W77" s="22"/>
      <c r="X77" s="20"/>
    </row>
    <row r="78" spans="1:24" ht="80.5" x14ac:dyDescent="0.25">
      <c r="A78" s="20" t="s">
        <v>58</v>
      </c>
      <c r="B78" s="20" t="s">
        <v>399</v>
      </c>
      <c r="C78" s="20" t="s">
        <v>437</v>
      </c>
      <c r="D78" s="24">
        <v>44895</v>
      </c>
      <c r="E78" s="22" t="s">
        <v>560</v>
      </c>
      <c r="F78" s="22" t="s">
        <v>443</v>
      </c>
      <c r="G78" s="20">
        <v>221</v>
      </c>
      <c r="H78" s="20" t="s">
        <v>436</v>
      </c>
      <c r="I78" s="20">
        <v>300</v>
      </c>
      <c r="J78" s="22" t="s">
        <v>623</v>
      </c>
      <c r="K78" s="20" t="s">
        <v>49</v>
      </c>
      <c r="L78" s="20" t="s">
        <v>91</v>
      </c>
      <c r="M78" s="20">
        <v>2023</v>
      </c>
      <c r="N78" s="41">
        <f t="shared" si="2"/>
        <v>10228282.800000001</v>
      </c>
      <c r="O78" s="41">
        <v>4430141.4000000004</v>
      </c>
      <c r="P78" s="41">
        <v>5798141.4000000004</v>
      </c>
      <c r="Q78" s="41"/>
      <c r="R78" s="22"/>
      <c r="S78" s="18"/>
      <c r="T78" s="22"/>
      <c r="U78" s="18"/>
      <c r="V78" s="18"/>
      <c r="W78" s="22"/>
      <c r="X78" s="20" t="s">
        <v>444</v>
      </c>
    </row>
    <row r="79" spans="1:24" ht="92" x14ac:dyDescent="0.25">
      <c r="A79" s="20" t="s">
        <v>58</v>
      </c>
      <c r="B79" s="20" t="s">
        <v>399</v>
      </c>
      <c r="C79" s="20" t="s">
        <v>438</v>
      </c>
      <c r="D79" s="24">
        <v>44581</v>
      </c>
      <c r="E79" s="22" t="s">
        <v>561</v>
      </c>
      <c r="F79" s="22" t="s">
        <v>443</v>
      </c>
      <c r="G79" s="20">
        <v>346</v>
      </c>
      <c r="H79" s="20" t="s">
        <v>435</v>
      </c>
      <c r="I79" s="20">
        <v>390</v>
      </c>
      <c r="J79" s="62" t="s">
        <v>629</v>
      </c>
      <c r="K79" s="20" t="s">
        <v>49</v>
      </c>
      <c r="L79" s="20" t="s">
        <v>430</v>
      </c>
      <c r="M79" s="20">
        <v>2023</v>
      </c>
      <c r="N79" s="41">
        <f t="shared" si="2"/>
        <v>3314000</v>
      </c>
      <c r="O79" s="41">
        <v>1657000</v>
      </c>
      <c r="P79" s="41">
        <v>1657000</v>
      </c>
      <c r="Q79" s="41"/>
      <c r="R79" s="22"/>
      <c r="S79" s="18"/>
      <c r="T79" s="22"/>
      <c r="U79" s="18"/>
      <c r="V79" s="18"/>
      <c r="W79" s="22"/>
      <c r="X79" s="20" t="s">
        <v>446</v>
      </c>
    </row>
    <row r="80" spans="1:24" ht="23" x14ac:dyDescent="0.25">
      <c r="A80" s="20" t="s">
        <v>58</v>
      </c>
      <c r="B80" s="20" t="s">
        <v>399</v>
      </c>
      <c r="C80" s="20" t="s">
        <v>439</v>
      </c>
      <c r="D80" s="24">
        <v>44581</v>
      </c>
      <c r="E80" s="22" t="s">
        <v>555</v>
      </c>
      <c r="F80" s="22" t="s">
        <v>443</v>
      </c>
      <c r="G80" s="20">
        <v>225</v>
      </c>
      <c r="H80" s="20" t="s">
        <v>409</v>
      </c>
      <c r="I80" s="20">
        <v>300</v>
      </c>
      <c r="J80" s="62" t="s">
        <v>388</v>
      </c>
      <c r="K80" s="20" t="s">
        <v>49</v>
      </c>
      <c r="L80" s="20" t="s">
        <v>431</v>
      </c>
      <c r="M80" s="20">
        <v>2023</v>
      </c>
      <c r="N80" s="41">
        <f t="shared" si="2"/>
        <v>6070000</v>
      </c>
      <c r="O80" s="41">
        <v>3035000</v>
      </c>
      <c r="P80" s="41">
        <v>3035000</v>
      </c>
      <c r="Q80" s="41"/>
      <c r="R80" s="22"/>
      <c r="S80" s="18"/>
      <c r="T80" s="22"/>
      <c r="U80" s="18"/>
      <c r="V80" s="18"/>
      <c r="W80" s="22"/>
      <c r="X80" s="20" t="s">
        <v>445</v>
      </c>
    </row>
    <row r="81" spans="1:24" ht="46" x14ac:dyDescent="0.25">
      <c r="A81" s="20" t="s">
        <v>58</v>
      </c>
      <c r="B81" s="20" t="s">
        <v>399</v>
      </c>
      <c r="C81" s="20" t="s">
        <v>440</v>
      </c>
      <c r="D81" s="24">
        <v>44581</v>
      </c>
      <c r="E81" s="22" t="s">
        <v>554</v>
      </c>
      <c r="F81" s="22" t="s">
        <v>443</v>
      </c>
      <c r="G81" s="20">
        <v>226</v>
      </c>
      <c r="H81" s="20" t="s">
        <v>434</v>
      </c>
      <c r="I81" s="20">
        <v>300</v>
      </c>
      <c r="J81" s="62" t="s">
        <v>630</v>
      </c>
      <c r="K81" s="20" t="s">
        <v>49</v>
      </c>
      <c r="L81" s="20" t="s">
        <v>432</v>
      </c>
      <c r="M81" s="20">
        <v>2023</v>
      </c>
      <c r="N81" s="41">
        <f t="shared" si="2"/>
        <v>240000</v>
      </c>
      <c r="O81" s="41">
        <v>120000</v>
      </c>
      <c r="P81" s="41">
        <v>120000</v>
      </c>
      <c r="Q81" s="41"/>
      <c r="R81" s="22"/>
      <c r="S81" s="18"/>
      <c r="T81" s="22"/>
      <c r="U81" s="18"/>
      <c r="V81" s="18"/>
      <c r="W81" s="22"/>
      <c r="X81" s="20" t="s">
        <v>447</v>
      </c>
    </row>
    <row r="82" spans="1:24" ht="103.5" x14ac:dyDescent="0.25">
      <c r="A82" s="20" t="s">
        <v>58</v>
      </c>
      <c r="B82" s="20" t="s">
        <v>399</v>
      </c>
      <c r="C82" s="20" t="s">
        <v>441</v>
      </c>
      <c r="D82" s="24">
        <v>44581</v>
      </c>
      <c r="E82" s="22" t="s">
        <v>553</v>
      </c>
      <c r="F82" s="22" t="s">
        <v>443</v>
      </c>
      <c r="G82" s="20">
        <v>225</v>
      </c>
      <c r="H82" s="20" t="s">
        <v>408</v>
      </c>
      <c r="I82" s="20">
        <v>300</v>
      </c>
      <c r="J82" s="62" t="s">
        <v>628</v>
      </c>
      <c r="K82" s="20" t="s">
        <v>49</v>
      </c>
      <c r="L82" s="20" t="s">
        <v>433</v>
      </c>
      <c r="M82" s="20">
        <v>2023</v>
      </c>
      <c r="N82" s="41">
        <f t="shared" si="2"/>
        <v>200000</v>
      </c>
      <c r="O82" s="41">
        <v>100000</v>
      </c>
      <c r="P82" s="41">
        <v>100000</v>
      </c>
      <c r="Q82" s="41"/>
      <c r="R82" s="22"/>
      <c r="S82" s="18"/>
      <c r="T82" s="22"/>
      <c r="U82" s="18"/>
      <c r="V82" s="18"/>
      <c r="W82" s="22"/>
      <c r="X82" s="20" t="s">
        <v>445</v>
      </c>
    </row>
    <row r="83" spans="1:24" ht="80.5" x14ac:dyDescent="0.25">
      <c r="A83" s="20" t="s">
        <v>58</v>
      </c>
      <c r="B83" s="20" t="s">
        <v>399</v>
      </c>
      <c r="C83" s="20" t="s">
        <v>442</v>
      </c>
      <c r="D83" s="24">
        <v>44686</v>
      </c>
      <c r="E83" s="22" t="s">
        <v>552</v>
      </c>
      <c r="F83" s="22" t="s">
        <v>443</v>
      </c>
      <c r="G83" s="20">
        <v>226</v>
      </c>
      <c r="H83" s="20" t="s">
        <v>410</v>
      </c>
      <c r="I83" s="20">
        <v>300</v>
      </c>
      <c r="J83" s="62" t="s">
        <v>631</v>
      </c>
      <c r="K83" s="20" t="s">
        <v>49</v>
      </c>
      <c r="L83" s="20" t="s">
        <v>1081</v>
      </c>
      <c r="M83" s="20">
        <v>2023</v>
      </c>
      <c r="N83" s="41">
        <f t="shared" si="2"/>
        <v>82000</v>
      </c>
      <c r="O83" s="41">
        <v>41000</v>
      </c>
      <c r="P83" s="41">
        <v>41000</v>
      </c>
      <c r="Q83" s="41"/>
      <c r="R83" s="22"/>
      <c r="S83" s="18"/>
      <c r="T83" s="22"/>
      <c r="U83" s="18"/>
      <c r="V83" s="18"/>
      <c r="W83" s="22"/>
      <c r="X83" s="20" t="s">
        <v>445</v>
      </c>
    </row>
    <row r="84" spans="1:24" ht="46" x14ac:dyDescent="0.25">
      <c r="A84" s="97" t="s">
        <v>205</v>
      </c>
      <c r="B84" s="97" t="s">
        <v>476</v>
      </c>
      <c r="C84" s="97" t="s">
        <v>916</v>
      </c>
      <c r="D84" s="98">
        <v>44659</v>
      </c>
      <c r="E84" s="99" t="s">
        <v>915</v>
      </c>
      <c r="F84" s="97" t="s">
        <v>122</v>
      </c>
      <c r="G84" s="97">
        <v>346</v>
      </c>
      <c r="H84" s="100" t="s">
        <v>206</v>
      </c>
      <c r="I84" s="97">
        <v>390</v>
      </c>
      <c r="J84" s="101" t="s">
        <v>207</v>
      </c>
      <c r="K84" s="97" t="s">
        <v>49</v>
      </c>
      <c r="L84" s="97" t="s">
        <v>208</v>
      </c>
      <c r="M84" s="104">
        <v>2023</v>
      </c>
      <c r="N84" s="41">
        <f t="shared" si="2"/>
        <v>8476000</v>
      </c>
      <c r="O84" s="102">
        <v>8476000</v>
      </c>
      <c r="P84" s="105"/>
      <c r="Q84" s="102"/>
      <c r="R84" s="101"/>
      <c r="S84" s="102"/>
      <c r="T84" s="103"/>
      <c r="U84" s="102"/>
      <c r="V84" s="102"/>
      <c r="W84" s="104"/>
      <c r="X84" s="97"/>
    </row>
    <row r="85" spans="1:24" ht="46" x14ac:dyDescent="0.25">
      <c r="A85" s="97" t="s">
        <v>205</v>
      </c>
      <c r="B85" s="97" t="s">
        <v>476</v>
      </c>
      <c r="C85" s="97" t="s">
        <v>918</v>
      </c>
      <c r="D85" s="98">
        <v>44659</v>
      </c>
      <c r="E85" s="99" t="s">
        <v>917</v>
      </c>
      <c r="F85" s="97" t="s">
        <v>122</v>
      </c>
      <c r="G85" s="97">
        <v>225</v>
      </c>
      <c r="H85" s="100" t="s">
        <v>209</v>
      </c>
      <c r="I85" s="97">
        <v>300</v>
      </c>
      <c r="J85" s="101" t="s">
        <v>210</v>
      </c>
      <c r="K85" s="97" t="s">
        <v>910</v>
      </c>
      <c r="L85" s="97" t="s">
        <v>211</v>
      </c>
      <c r="M85" s="104">
        <v>2023</v>
      </c>
      <c r="N85" s="41">
        <f t="shared" si="2"/>
        <v>4349200</v>
      </c>
      <c r="O85" s="102">
        <v>4349200</v>
      </c>
      <c r="P85" s="105"/>
      <c r="Q85" s="102"/>
      <c r="R85" s="101"/>
      <c r="S85" s="102"/>
      <c r="T85" s="103"/>
      <c r="U85" s="102"/>
      <c r="V85" s="102"/>
      <c r="W85" s="104"/>
      <c r="X85" s="97"/>
    </row>
    <row r="86" spans="1:24" ht="34.5" x14ac:dyDescent="0.25">
      <c r="A86" s="20" t="s">
        <v>15</v>
      </c>
      <c r="B86" s="20" t="s">
        <v>63</v>
      </c>
      <c r="C86" s="30" t="s">
        <v>1062</v>
      </c>
      <c r="D86" s="24">
        <v>44686</v>
      </c>
      <c r="E86" s="20" t="s">
        <v>1063</v>
      </c>
      <c r="F86" s="22" t="s">
        <v>308</v>
      </c>
      <c r="G86" s="20">
        <v>223</v>
      </c>
      <c r="H86" s="22" t="s">
        <v>345</v>
      </c>
      <c r="I86" s="20">
        <v>300</v>
      </c>
      <c r="J86" s="22" t="s">
        <v>1064</v>
      </c>
      <c r="K86" s="20" t="s">
        <v>311</v>
      </c>
      <c r="L86" s="20" t="s">
        <v>312</v>
      </c>
      <c r="M86" s="21">
        <v>2022</v>
      </c>
      <c r="N86" s="41">
        <f t="shared" ref="N86:N97" si="3">SUM(O86:P86)</f>
        <v>22772600</v>
      </c>
      <c r="O86" s="18">
        <v>11386300</v>
      </c>
      <c r="P86" s="18">
        <v>11386300</v>
      </c>
      <c r="Q86" s="41"/>
      <c r="R86" s="22"/>
      <c r="S86" s="18"/>
      <c r="T86" s="22"/>
      <c r="U86" s="18"/>
      <c r="V86" s="18"/>
      <c r="W86" s="22"/>
      <c r="X86" s="20"/>
    </row>
    <row r="87" spans="1:24" ht="46" x14ac:dyDescent="0.25">
      <c r="A87" s="20" t="s">
        <v>660</v>
      </c>
      <c r="B87" s="20" t="s">
        <v>661</v>
      </c>
      <c r="C87" s="20" t="s">
        <v>655</v>
      </c>
      <c r="D87" s="24">
        <v>44581</v>
      </c>
      <c r="E87" s="22" t="s">
        <v>680</v>
      </c>
      <c r="F87" s="22" t="s">
        <v>651</v>
      </c>
      <c r="G87" s="20">
        <v>226</v>
      </c>
      <c r="H87" s="20" t="s">
        <v>647</v>
      </c>
      <c r="I87" s="20">
        <v>300</v>
      </c>
      <c r="J87" s="22" t="s">
        <v>1267</v>
      </c>
      <c r="K87" s="20" t="s">
        <v>1266</v>
      </c>
      <c r="L87" s="20" t="s">
        <v>649</v>
      </c>
      <c r="M87" s="20">
        <v>2023</v>
      </c>
      <c r="N87" s="41">
        <f t="shared" si="3"/>
        <v>20000</v>
      </c>
      <c r="O87" s="41">
        <v>20000</v>
      </c>
      <c r="P87" s="41"/>
      <c r="Q87" s="41"/>
      <c r="R87" s="22"/>
      <c r="S87" s="18"/>
      <c r="T87" s="22"/>
      <c r="U87" s="18"/>
      <c r="V87" s="18"/>
      <c r="W87" s="22"/>
      <c r="X87" s="20"/>
    </row>
    <row r="88" spans="1:24" ht="46" x14ac:dyDescent="0.25">
      <c r="A88" s="20" t="s">
        <v>660</v>
      </c>
      <c r="B88" s="20" t="s">
        <v>661</v>
      </c>
      <c r="C88" s="20" t="s">
        <v>658</v>
      </c>
      <c r="D88" s="24">
        <v>44581</v>
      </c>
      <c r="E88" s="22" t="s">
        <v>680</v>
      </c>
      <c r="F88" s="22" t="s">
        <v>652</v>
      </c>
      <c r="G88" s="20">
        <v>226</v>
      </c>
      <c r="H88" s="20" t="s">
        <v>648</v>
      </c>
      <c r="I88" s="20">
        <v>300</v>
      </c>
      <c r="J88" s="22" t="s">
        <v>1267</v>
      </c>
      <c r="K88" s="20" t="s">
        <v>1266</v>
      </c>
      <c r="L88" s="20" t="s">
        <v>649</v>
      </c>
      <c r="M88" s="20">
        <v>2023</v>
      </c>
      <c r="N88" s="41">
        <f t="shared" si="3"/>
        <v>240000</v>
      </c>
      <c r="O88" s="41">
        <v>240000</v>
      </c>
      <c r="P88" s="41"/>
      <c r="Q88" s="41"/>
      <c r="R88" s="22"/>
      <c r="S88" s="18"/>
      <c r="T88" s="22"/>
      <c r="U88" s="18"/>
      <c r="V88" s="18"/>
      <c r="W88" s="22"/>
      <c r="X88" s="20"/>
    </row>
    <row r="89" spans="1:24" ht="46" x14ac:dyDescent="0.25">
      <c r="A89" s="20" t="s">
        <v>660</v>
      </c>
      <c r="B89" s="20" t="s">
        <v>661</v>
      </c>
      <c r="C89" s="20" t="s">
        <v>656</v>
      </c>
      <c r="D89" s="24">
        <v>44581</v>
      </c>
      <c r="E89" s="22" t="s">
        <v>680</v>
      </c>
      <c r="F89" s="22" t="s">
        <v>651</v>
      </c>
      <c r="G89" s="20">
        <v>226</v>
      </c>
      <c r="H89" s="20" t="s">
        <v>647</v>
      </c>
      <c r="I89" s="20">
        <v>300</v>
      </c>
      <c r="J89" s="22" t="s">
        <v>1267</v>
      </c>
      <c r="K89" s="20" t="s">
        <v>1266</v>
      </c>
      <c r="L89" s="20" t="s">
        <v>649</v>
      </c>
      <c r="M89" s="20">
        <v>2024</v>
      </c>
      <c r="N89" s="41">
        <f t="shared" si="3"/>
        <v>20000</v>
      </c>
      <c r="O89" s="41"/>
      <c r="P89" s="41">
        <v>20000</v>
      </c>
      <c r="Q89" s="41"/>
      <c r="R89" s="22"/>
      <c r="S89" s="18"/>
      <c r="T89" s="22"/>
      <c r="U89" s="18"/>
      <c r="V89" s="18"/>
      <c r="W89" s="22"/>
      <c r="X89" s="20"/>
    </row>
    <row r="90" spans="1:24" ht="46" x14ac:dyDescent="0.25">
      <c r="A90" s="20" t="s">
        <v>660</v>
      </c>
      <c r="B90" s="20" t="s">
        <v>661</v>
      </c>
      <c r="C90" s="20" t="s">
        <v>659</v>
      </c>
      <c r="D90" s="24">
        <v>44581</v>
      </c>
      <c r="E90" s="22" t="s">
        <v>680</v>
      </c>
      <c r="F90" s="22" t="s">
        <v>652</v>
      </c>
      <c r="G90" s="20">
        <v>226</v>
      </c>
      <c r="H90" s="20" t="s">
        <v>648</v>
      </c>
      <c r="I90" s="20">
        <v>300</v>
      </c>
      <c r="J90" s="22" t="s">
        <v>1267</v>
      </c>
      <c r="K90" s="20" t="s">
        <v>1266</v>
      </c>
      <c r="L90" s="20" t="s">
        <v>649</v>
      </c>
      <c r="M90" s="20">
        <v>2024</v>
      </c>
      <c r="N90" s="41">
        <f t="shared" si="3"/>
        <v>240000</v>
      </c>
      <c r="O90" s="41"/>
      <c r="P90" s="41">
        <v>240000</v>
      </c>
      <c r="Q90" s="41"/>
      <c r="R90" s="22"/>
      <c r="S90" s="18"/>
      <c r="T90" s="22"/>
      <c r="U90" s="18"/>
      <c r="V90" s="18"/>
      <c r="W90" s="22"/>
      <c r="X90" s="20"/>
    </row>
    <row r="91" spans="1:24" ht="34.5" x14ac:dyDescent="0.25">
      <c r="A91" s="20" t="s">
        <v>341</v>
      </c>
      <c r="B91" s="20" t="s">
        <v>342</v>
      </c>
      <c r="C91" s="20" t="s">
        <v>354</v>
      </c>
      <c r="D91" s="24">
        <v>44581</v>
      </c>
      <c r="E91" s="22" t="s">
        <v>662</v>
      </c>
      <c r="F91" s="22" t="s">
        <v>344</v>
      </c>
      <c r="G91" s="20">
        <v>343</v>
      </c>
      <c r="H91" s="20" t="s">
        <v>345</v>
      </c>
      <c r="I91" s="20">
        <v>360</v>
      </c>
      <c r="J91" s="22" t="s">
        <v>1268</v>
      </c>
      <c r="K91" s="20" t="s">
        <v>1066</v>
      </c>
      <c r="L91" s="20" t="s">
        <v>346</v>
      </c>
      <c r="M91" s="20">
        <v>2023</v>
      </c>
      <c r="N91" s="41">
        <f>SUM(O91:P91)</f>
        <v>22000000</v>
      </c>
      <c r="O91" s="41">
        <v>22000000</v>
      </c>
      <c r="P91" s="41"/>
      <c r="Q91" s="41"/>
      <c r="R91" s="22"/>
      <c r="S91" s="18"/>
      <c r="T91" s="22"/>
      <c r="U91" s="18"/>
      <c r="V91" s="18"/>
      <c r="W91" s="22"/>
      <c r="X91" s="20"/>
    </row>
    <row r="92" spans="1:24" ht="34.5" x14ac:dyDescent="0.25">
      <c r="A92" s="20" t="s">
        <v>341</v>
      </c>
      <c r="B92" s="20" t="s">
        <v>342</v>
      </c>
      <c r="C92" s="20" t="s">
        <v>355</v>
      </c>
      <c r="D92" s="24">
        <v>44581</v>
      </c>
      <c r="E92" s="22" t="s">
        <v>662</v>
      </c>
      <c r="F92" s="22" t="s">
        <v>344</v>
      </c>
      <c r="G92" s="20">
        <v>343</v>
      </c>
      <c r="H92" s="20" t="s">
        <v>345</v>
      </c>
      <c r="I92" s="20">
        <v>360</v>
      </c>
      <c r="J92" s="22" t="s">
        <v>1268</v>
      </c>
      <c r="K92" s="20" t="s">
        <v>1066</v>
      </c>
      <c r="L92" s="20" t="s">
        <v>346</v>
      </c>
      <c r="M92" s="20">
        <v>2023</v>
      </c>
      <c r="N92" s="41">
        <f t="shared" si="3"/>
        <v>22000000</v>
      </c>
      <c r="O92" s="41"/>
      <c r="P92" s="41">
        <v>22000000</v>
      </c>
      <c r="Q92" s="41"/>
      <c r="R92" s="22"/>
      <c r="S92" s="18"/>
      <c r="T92" s="22"/>
      <c r="U92" s="18"/>
      <c r="V92" s="18"/>
      <c r="W92" s="22"/>
      <c r="X92" s="20"/>
    </row>
    <row r="93" spans="1:24" ht="69" x14ac:dyDescent="0.25">
      <c r="A93" s="20" t="s">
        <v>58</v>
      </c>
      <c r="B93" s="20" t="s">
        <v>399</v>
      </c>
      <c r="C93" s="20" t="s">
        <v>418</v>
      </c>
      <c r="D93" s="24">
        <v>44686</v>
      </c>
      <c r="E93" s="22" t="s">
        <v>519</v>
      </c>
      <c r="F93" s="22" t="s">
        <v>443</v>
      </c>
      <c r="G93" s="20">
        <v>221</v>
      </c>
      <c r="H93" s="20" t="s">
        <v>402</v>
      </c>
      <c r="I93" s="20">
        <v>300</v>
      </c>
      <c r="J93" s="62" t="s">
        <v>626</v>
      </c>
      <c r="K93" s="20" t="s">
        <v>334</v>
      </c>
      <c r="L93" s="20" t="s">
        <v>458</v>
      </c>
      <c r="M93" s="20">
        <v>2022</v>
      </c>
      <c r="N93" s="41">
        <f t="shared" si="3"/>
        <v>15600</v>
      </c>
      <c r="O93" s="41">
        <v>7800</v>
      </c>
      <c r="P93" s="41">
        <v>7800</v>
      </c>
      <c r="Q93" s="41"/>
      <c r="R93" s="22"/>
      <c r="S93" s="18"/>
      <c r="T93" s="22"/>
      <c r="U93" s="18"/>
      <c r="V93" s="18"/>
      <c r="W93" s="22"/>
      <c r="X93" s="20"/>
    </row>
    <row r="94" spans="1:24" ht="57.5" x14ac:dyDescent="0.25">
      <c r="A94" s="20" t="s">
        <v>58</v>
      </c>
      <c r="B94" s="20" t="s">
        <v>399</v>
      </c>
      <c r="C94" s="20" t="s">
        <v>413</v>
      </c>
      <c r="D94" s="24">
        <v>44686</v>
      </c>
      <c r="E94" s="22" t="s">
        <v>503</v>
      </c>
      <c r="F94" s="22" t="s">
        <v>443</v>
      </c>
      <c r="G94" s="20">
        <v>221</v>
      </c>
      <c r="H94" s="20" t="s">
        <v>402</v>
      </c>
      <c r="I94" s="20">
        <v>300</v>
      </c>
      <c r="J94" s="22" t="s">
        <v>624</v>
      </c>
      <c r="K94" s="20" t="s">
        <v>332</v>
      </c>
      <c r="L94" s="20" t="s">
        <v>456</v>
      </c>
      <c r="M94" s="20">
        <v>2022</v>
      </c>
      <c r="N94" s="41">
        <f t="shared" si="3"/>
        <v>4596117.2</v>
      </c>
      <c r="O94" s="41">
        <v>2298058.6</v>
      </c>
      <c r="P94" s="41">
        <v>2298058.6</v>
      </c>
      <c r="Q94" s="41"/>
      <c r="R94" s="22"/>
      <c r="S94" s="18"/>
      <c r="T94" s="22"/>
      <c r="U94" s="18"/>
      <c r="V94" s="18"/>
      <c r="W94" s="22"/>
      <c r="X94" s="20"/>
    </row>
    <row r="95" spans="1:24" ht="46" x14ac:dyDescent="0.25">
      <c r="A95" s="20" t="s">
        <v>15</v>
      </c>
      <c r="B95" s="20" t="s">
        <v>63</v>
      </c>
      <c r="C95" s="198" t="s">
        <v>2240</v>
      </c>
      <c r="D95" s="24">
        <v>44827</v>
      </c>
      <c r="E95" s="362" t="s">
        <v>2242</v>
      </c>
      <c r="F95" s="22" t="s">
        <v>122</v>
      </c>
      <c r="G95" s="198">
        <v>225</v>
      </c>
      <c r="H95" s="22" t="s">
        <v>328</v>
      </c>
      <c r="I95" s="20">
        <v>300</v>
      </c>
      <c r="J95" s="22" t="s">
        <v>389</v>
      </c>
      <c r="K95" s="20" t="s">
        <v>49</v>
      </c>
      <c r="L95" s="20" t="s">
        <v>2221</v>
      </c>
      <c r="M95" s="20">
        <v>2022</v>
      </c>
      <c r="N95" s="41">
        <f t="shared" si="3"/>
        <v>576000</v>
      </c>
      <c r="O95" s="41">
        <v>288000</v>
      </c>
      <c r="P95" s="41">
        <v>288000</v>
      </c>
      <c r="Q95" s="41"/>
      <c r="R95" s="22"/>
      <c r="S95" s="18"/>
      <c r="T95" s="22"/>
      <c r="U95" s="18"/>
      <c r="V95" s="18"/>
      <c r="W95" s="22"/>
      <c r="X95" s="20"/>
    </row>
    <row r="96" spans="1:24" ht="46" x14ac:dyDescent="0.25">
      <c r="A96" s="20" t="s">
        <v>15</v>
      </c>
      <c r="B96" s="20" t="s">
        <v>63</v>
      </c>
      <c r="C96" s="198" t="s">
        <v>2241</v>
      </c>
      <c r="D96" s="24">
        <v>44827</v>
      </c>
      <c r="E96" s="362" t="s">
        <v>2242</v>
      </c>
      <c r="F96" s="22" t="s">
        <v>122</v>
      </c>
      <c r="G96" s="198">
        <v>225</v>
      </c>
      <c r="H96" s="22" t="s">
        <v>328</v>
      </c>
      <c r="I96" s="20">
        <v>300</v>
      </c>
      <c r="J96" s="22" t="s">
        <v>389</v>
      </c>
      <c r="K96" s="20" t="s">
        <v>49</v>
      </c>
      <c r="L96" s="20" t="s">
        <v>2222</v>
      </c>
      <c r="M96" s="20">
        <v>2022</v>
      </c>
      <c r="N96" s="41">
        <f t="shared" si="3"/>
        <v>631999.92000000004</v>
      </c>
      <c r="O96" s="41">
        <v>315999.96000000002</v>
      </c>
      <c r="P96" s="41">
        <v>315999.96000000002</v>
      </c>
      <c r="Q96" s="41"/>
      <c r="R96" s="22"/>
      <c r="S96" s="18"/>
      <c r="T96" s="22"/>
      <c r="U96" s="18"/>
      <c r="V96" s="18"/>
      <c r="W96" s="22"/>
      <c r="X96" s="20"/>
    </row>
    <row r="97" spans="1:24" ht="80.5" x14ac:dyDescent="0.25">
      <c r="A97" s="198" t="s">
        <v>58</v>
      </c>
      <c r="B97" s="198" t="s">
        <v>399</v>
      </c>
      <c r="C97" s="198" t="s">
        <v>2826</v>
      </c>
      <c r="D97" s="24">
        <v>44895</v>
      </c>
      <c r="E97" s="22" t="s">
        <v>2827</v>
      </c>
      <c r="F97" s="22" t="s">
        <v>443</v>
      </c>
      <c r="G97" s="198">
        <v>221</v>
      </c>
      <c r="H97" s="198" t="s">
        <v>436</v>
      </c>
      <c r="I97" s="198">
        <v>300</v>
      </c>
      <c r="J97" s="22" t="s">
        <v>623</v>
      </c>
      <c r="K97" s="198" t="s">
        <v>49</v>
      </c>
      <c r="L97" s="198" t="s">
        <v>91</v>
      </c>
      <c r="M97" s="198">
        <v>2022</v>
      </c>
      <c r="N97" s="41">
        <f t="shared" si="3"/>
        <v>168000</v>
      </c>
      <c r="O97" s="41">
        <v>168000</v>
      </c>
      <c r="P97" s="41"/>
      <c r="Q97" s="41"/>
      <c r="R97" s="22"/>
      <c r="S97" s="18"/>
      <c r="T97" s="22"/>
      <c r="U97" s="18"/>
      <c r="V97" s="18"/>
      <c r="W97" s="22"/>
      <c r="X97" s="198" t="s">
        <v>444</v>
      </c>
    </row>
    <row r="98" spans="1:24" ht="46" x14ac:dyDescent="0.25">
      <c r="A98" s="198" t="s">
        <v>58</v>
      </c>
      <c r="B98" s="198" t="s">
        <v>399</v>
      </c>
      <c r="C98" s="198" t="s">
        <v>2828</v>
      </c>
      <c r="D98" s="24">
        <v>44895</v>
      </c>
      <c r="E98" s="22" t="s">
        <v>2831</v>
      </c>
      <c r="F98" s="22" t="s">
        <v>443</v>
      </c>
      <c r="G98" s="198">
        <v>221</v>
      </c>
      <c r="H98" s="198" t="s">
        <v>405</v>
      </c>
      <c r="I98" s="198">
        <v>300</v>
      </c>
      <c r="J98" s="22" t="s">
        <v>2832</v>
      </c>
      <c r="K98" s="198" t="s">
        <v>49</v>
      </c>
      <c r="L98" s="477" t="s">
        <v>460</v>
      </c>
      <c r="M98" s="198">
        <v>2022</v>
      </c>
      <c r="N98" s="41">
        <f t="shared" ref="N98" si="4">SUM(O98:P98)</f>
        <v>600000</v>
      </c>
      <c r="O98" s="41">
        <v>600000</v>
      </c>
      <c r="P98" s="41"/>
      <c r="Q98" s="41"/>
      <c r="R98" s="22"/>
      <c r="S98" s="18"/>
      <c r="T98" s="22"/>
      <c r="U98" s="18"/>
      <c r="V98" s="18"/>
      <c r="W98" s="22"/>
      <c r="X98" s="198" t="s">
        <v>444</v>
      </c>
    </row>
    <row r="99" spans="1:24" ht="230" x14ac:dyDescent="0.25">
      <c r="A99" s="198" t="s">
        <v>58</v>
      </c>
      <c r="B99" s="198" t="s">
        <v>399</v>
      </c>
      <c r="C99" s="198" t="s">
        <v>2829</v>
      </c>
      <c r="D99" s="24">
        <v>44895</v>
      </c>
      <c r="E99" s="22" t="s">
        <v>2830</v>
      </c>
      <c r="F99" s="22" t="s">
        <v>443</v>
      </c>
      <c r="G99" s="198">
        <v>221</v>
      </c>
      <c r="H99" s="198" t="s">
        <v>407</v>
      </c>
      <c r="I99" s="198">
        <v>300</v>
      </c>
      <c r="J99" s="22" t="s">
        <v>2832</v>
      </c>
      <c r="K99" s="198" t="s">
        <v>49</v>
      </c>
      <c r="L99" s="477" t="s">
        <v>462</v>
      </c>
      <c r="M99" s="198">
        <v>2022</v>
      </c>
      <c r="N99" s="41">
        <f t="shared" ref="N99:N102" si="5">SUM(O99:P99)</f>
        <v>600000</v>
      </c>
      <c r="O99" s="41">
        <v>600000</v>
      </c>
      <c r="P99" s="41"/>
      <c r="Q99" s="41"/>
      <c r="R99" s="22"/>
      <c r="S99" s="18"/>
      <c r="T99" s="22"/>
      <c r="U99" s="18"/>
      <c r="V99" s="18"/>
      <c r="W99" s="22"/>
      <c r="X99" s="198" t="s">
        <v>444</v>
      </c>
    </row>
    <row r="100" spans="1:24" ht="46" x14ac:dyDescent="0.25">
      <c r="A100" s="20" t="s">
        <v>205</v>
      </c>
      <c r="B100" s="477" t="s">
        <v>476</v>
      </c>
      <c r="C100" s="477" t="s">
        <v>2949</v>
      </c>
      <c r="D100" s="497">
        <v>44909</v>
      </c>
      <c r="E100" s="524" t="s">
        <v>2950</v>
      </c>
      <c r="F100" s="498" t="s">
        <v>139</v>
      </c>
      <c r="G100" s="477">
        <v>346</v>
      </c>
      <c r="H100" s="477" t="s">
        <v>2948</v>
      </c>
      <c r="I100" s="477">
        <v>390</v>
      </c>
      <c r="J100" s="497" t="s">
        <v>1686</v>
      </c>
      <c r="K100" s="477" t="s">
        <v>49</v>
      </c>
      <c r="L100" s="477" t="s">
        <v>208</v>
      </c>
      <c r="M100" s="20">
        <v>2022</v>
      </c>
      <c r="N100" s="41">
        <f t="shared" si="5"/>
        <v>2500000</v>
      </c>
      <c r="O100" s="41">
        <v>2500000</v>
      </c>
      <c r="P100" s="41"/>
      <c r="Q100" s="41"/>
      <c r="R100" s="22"/>
      <c r="S100" s="18"/>
      <c r="T100" s="22"/>
      <c r="U100" s="18"/>
      <c r="V100" s="18"/>
      <c r="W100" s="22"/>
      <c r="X100" s="20"/>
    </row>
    <row r="101" spans="1:24" ht="46" x14ac:dyDescent="0.25">
      <c r="A101" s="20" t="s">
        <v>205</v>
      </c>
      <c r="B101" s="477" t="s">
        <v>476</v>
      </c>
      <c r="C101" s="477" t="s">
        <v>2951</v>
      </c>
      <c r="D101" s="497">
        <v>44909</v>
      </c>
      <c r="E101" s="477" t="s">
        <v>2952</v>
      </c>
      <c r="F101" s="498" t="s">
        <v>139</v>
      </c>
      <c r="G101" s="477">
        <v>225</v>
      </c>
      <c r="H101" s="499" t="s">
        <v>229</v>
      </c>
      <c r="I101" s="477">
        <v>300</v>
      </c>
      <c r="J101" s="499" t="s">
        <v>1688</v>
      </c>
      <c r="K101" s="477" t="s">
        <v>49</v>
      </c>
      <c r="L101" s="477" t="s">
        <v>211</v>
      </c>
      <c r="M101" s="20">
        <v>2022</v>
      </c>
      <c r="N101" s="41">
        <f t="shared" si="5"/>
        <v>2000000</v>
      </c>
      <c r="O101" s="41">
        <v>2000000</v>
      </c>
      <c r="P101" s="41"/>
      <c r="Q101" s="41"/>
      <c r="R101" s="22"/>
      <c r="S101" s="18"/>
      <c r="T101" s="22"/>
      <c r="U101" s="18"/>
      <c r="V101" s="18"/>
      <c r="W101" s="22"/>
      <c r="X101" s="20"/>
    </row>
    <row r="102" spans="1:24" x14ac:dyDescent="0.25">
      <c r="A102" s="20"/>
      <c r="B102" s="20"/>
      <c r="C102" s="20"/>
      <c r="D102" s="20"/>
      <c r="E102" s="22"/>
      <c r="F102" s="22"/>
      <c r="G102" s="20"/>
      <c r="H102" s="20"/>
      <c r="I102" s="20"/>
      <c r="J102" s="22"/>
      <c r="K102" s="20"/>
      <c r="L102" s="20"/>
      <c r="M102" s="20"/>
      <c r="N102" s="41">
        <f t="shared" si="5"/>
        <v>0</v>
      </c>
      <c r="O102" s="41"/>
      <c r="P102" s="41"/>
      <c r="Q102" s="41"/>
      <c r="R102" s="22"/>
      <c r="S102" s="18"/>
      <c r="T102" s="22"/>
      <c r="U102" s="18"/>
      <c r="V102" s="18"/>
      <c r="W102" s="22"/>
      <c r="X102" s="20"/>
    </row>
    <row r="103" spans="1:24" x14ac:dyDescent="0.25">
      <c r="A103" s="20"/>
      <c r="B103" s="20"/>
      <c r="C103" s="20"/>
      <c r="D103" s="20"/>
      <c r="E103" s="22"/>
      <c r="F103" s="22"/>
      <c r="G103" s="20"/>
      <c r="H103" s="20"/>
      <c r="I103" s="20"/>
      <c r="J103" s="22"/>
      <c r="K103" s="20"/>
      <c r="L103" s="20"/>
      <c r="M103" s="20"/>
      <c r="N103" s="41"/>
      <c r="O103" s="41"/>
      <c r="P103" s="41"/>
      <c r="Q103" s="41"/>
      <c r="R103" s="22"/>
      <c r="S103" s="18"/>
      <c r="T103" s="22"/>
      <c r="U103" s="18"/>
      <c r="V103" s="18"/>
      <c r="W103" s="22"/>
      <c r="X103" s="20"/>
    </row>
    <row r="104" spans="1:24" x14ac:dyDescent="0.25">
      <c r="A104" s="20"/>
      <c r="B104" s="20"/>
      <c r="C104" s="20"/>
      <c r="D104" s="20"/>
      <c r="E104" s="22"/>
      <c r="F104" s="22"/>
      <c r="G104" s="20"/>
      <c r="H104" s="20"/>
      <c r="I104" s="20"/>
      <c r="J104" s="22"/>
      <c r="K104" s="20"/>
      <c r="L104" s="20"/>
      <c r="M104" s="20"/>
      <c r="N104" s="41"/>
      <c r="O104" s="41"/>
      <c r="P104" s="41"/>
      <c r="Q104" s="41"/>
      <c r="R104" s="22"/>
      <c r="S104" s="18"/>
      <c r="T104" s="22"/>
      <c r="U104" s="18"/>
      <c r="V104" s="18"/>
      <c r="W104" s="22"/>
      <c r="X104" s="20"/>
    </row>
    <row r="105" spans="1:24" x14ac:dyDescent="0.25">
      <c r="A105" s="20"/>
      <c r="B105" s="20"/>
      <c r="C105" s="20"/>
      <c r="D105" s="20"/>
      <c r="E105" s="22"/>
      <c r="F105" s="22"/>
      <c r="G105" s="20"/>
      <c r="H105" s="20"/>
      <c r="I105" s="20"/>
      <c r="J105" s="22"/>
      <c r="K105" s="20"/>
      <c r="L105" s="20"/>
      <c r="M105" s="20"/>
      <c r="N105" s="41"/>
      <c r="O105" s="41"/>
      <c r="P105" s="41"/>
      <c r="Q105" s="41"/>
      <c r="R105" s="22"/>
      <c r="S105" s="18"/>
      <c r="T105" s="22"/>
      <c r="U105" s="18"/>
      <c r="V105" s="18"/>
      <c r="W105" s="22"/>
      <c r="X105" s="20"/>
    </row>
    <row r="106" spans="1:24" x14ac:dyDescent="0.25">
      <c r="A106" s="20"/>
      <c r="B106" s="20"/>
      <c r="C106" s="20"/>
      <c r="D106" s="20"/>
      <c r="E106" s="22"/>
      <c r="F106" s="22"/>
      <c r="G106" s="20"/>
      <c r="H106" s="20"/>
      <c r="I106" s="20"/>
      <c r="J106" s="22"/>
      <c r="K106" s="20"/>
      <c r="L106" s="20"/>
      <c r="M106" s="20"/>
      <c r="N106" s="41"/>
      <c r="O106" s="41"/>
      <c r="P106" s="41"/>
      <c r="Q106" s="41"/>
      <c r="R106" s="22"/>
      <c r="S106" s="18"/>
      <c r="T106" s="22"/>
      <c r="U106" s="18"/>
      <c r="V106" s="18"/>
      <c r="W106" s="22"/>
      <c r="X106" s="20"/>
    </row>
    <row r="107" spans="1:24" x14ac:dyDescent="0.25">
      <c r="A107" s="20"/>
      <c r="B107" s="20"/>
      <c r="C107" s="20"/>
      <c r="D107" s="20"/>
      <c r="E107" s="22"/>
      <c r="F107" s="22"/>
      <c r="G107" s="20"/>
      <c r="H107" s="20"/>
      <c r="I107" s="20"/>
      <c r="J107" s="22"/>
      <c r="K107" s="20"/>
      <c r="L107" s="20"/>
      <c r="M107" s="20"/>
      <c r="N107" s="41"/>
      <c r="O107" s="41"/>
      <c r="P107" s="41"/>
      <c r="Q107" s="41"/>
      <c r="R107" s="22"/>
      <c r="S107" s="18"/>
      <c r="T107" s="22"/>
      <c r="U107" s="18"/>
      <c r="V107" s="18"/>
      <c r="W107" s="22"/>
      <c r="X107" s="20"/>
    </row>
    <row r="108" spans="1:24" x14ac:dyDescent="0.25">
      <c r="A108" s="20"/>
      <c r="B108" s="20"/>
      <c r="C108" s="20"/>
      <c r="D108" s="20"/>
      <c r="E108" s="22"/>
      <c r="F108" s="22"/>
      <c r="G108" s="20"/>
      <c r="H108" s="20"/>
      <c r="I108" s="20"/>
      <c r="J108" s="22"/>
      <c r="K108" s="20"/>
      <c r="L108" s="20"/>
      <c r="M108" s="20"/>
      <c r="N108" s="41"/>
      <c r="O108" s="41"/>
      <c r="P108" s="41"/>
      <c r="Q108" s="41"/>
      <c r="R108" s="22"/>
      <c r="S108" s="18"/>
      <c r="T108" s="22"/>
      <c r="U108" s="18"/>
      <c r="V108" s="18"/>
      <c r="W108" s="22"/>
      <c r="X108" s="20"/>
    </row>
    <row r="109" spans="1:24" x14ac:dyDescent="0.25">
      <c r="A109" s="20"/>
      <c r="B109" s="20"/>
      <c r="C109" s="20"/>
      <c r="D109" s="20"/>
      <c r="E109" s="22"/>
      <c r="F109" s="22"/>
      <c r="G109" s="20"/>
      <c r="H109" s="20"/>
      <c r="I109" s="20"/>
      <c r="J109" s="22"/>
      <c r="K109" s="20"/>
      <c r="L109" s="20"/>
      <c r="M109" s="20"/>
      <c r="N109" s="41"/>
      <c r="O109" s="41"/>
      <c r="P109" s="41"/>
      <c r="Q109" s="41"/>
      <c r="R109" s="22"/>
      <c r="S109" s="18"/>
      <c r="T109" s="22"/>
      <c r="U109" s="18"/>
      <c r="V109" s="18"/>
      <c r="W109" s="22"/>
      <c r="X109" s="20"/>
    </row>
    <row r="110" spans="1:24" x14ac:dyDescent="0.25">
      <c r="A110" s="20"/>
      <c r="B110" s="20"/>
      <c r="C110" s="20"/>
      <c r="D110" s="20"/>
      <c r="E110" s="22"/>
      <c r="F110" s="22"/>
      <c r="G110" s="20"/>
      <c r="H110" s="20"/>
      <c r="I110" s="20"/>
      <c r="J110" s="22"/>
      <c r="K110" s="20"/>
      <c r="L110" s="20"/>
      <c r="M110" s="20"/>
      <c r="N110" s="41"/>
      <c r="O110" s="41"/>
      <c r="P110" s="41"/>
      <c r="Q110" s="41"/>
      <c r="R110" s="22"/>
      <c r="S110" s="18"/>
      <c r="T110" s="22"/>
      <c r="U110" s="18"/>
      <c r="V110" s="18"/>
      <c r="W110" s="22"/>
      <c r="X110" s="20"/>
    </row>
    <row r="111" spans="1:24" x14ac:dyDescent="0.25">
      <c r="A111" s="20"/>
      <c r="B111" s="20"/>
      <c r="C111" s="20"/>
      <c r="D111" s="20"/>
      <c r="E111" s="22"/>
      <c r="F111" s="22"/>
      <c r="G111" s="20"/>
      <c r="H111" s="20"/>
      <c r="I111" s="20"/>
      <c r="J111" s="22"/>
      <c r="K111" s="20"/>
      <c r="L111" s="20"/>
      <c r="M111" s="20"/>
      <c r="N111" s="41"/>
      <c r="O111" s="41"/>
      <c r="P111" s="41"/>
      <c r="Q111" s="41"/>
      <c r="R111" s="22"/>
      <c r="S111" s="18"/>
      <c r="T111" s="22"/>
      <c r="U111" s="18"/>
      <c r="V111" s="18"/>
      <c r="W111" s="22"/>
      <c r="X111" s="20"/>
    </row>
    <row r="112" spans="1:24" x14ac:dyDescent="0.25">
      <c r="A112" s="20"/>
      <c r="B112" s="20"/>
      <c r="C112" s="20"/>
      <c r="D112" s="20"/>
      <c r="E112" s="22"/>
      <c r="F112" s="22"/>
      <c r="G112" s="20"/>
      <c r="H112" s="20"/>
      <c r="I112" s="20"/>
      <c r="J112" s="22"/>
      <c r="K112" s="20"/>
      <c r="L112" s="20"/>
      <c r="M112" s="20"/>
      <c r="N112" s="41"/>
      <c r="O112" s="41"/>
      <c r="P112" s="41"/>
      <c r="Q112" s="41"/>
      <c r="R112" s="22"/>
      <c r="S112" s="18"/>
      <c r="T112" s="22"/>
      <c r="U112" s="18"/>
      <c r="V112" s="18"/>
      <c r="W112" s="22"/>
      <c r="X112" s="20"/>
    </row>
    <row r="113" spans="1:24" x14ac:dyDescent="0.25">
      <c r="A113" s="20"/>
      <c r="B113" s="20"/>
      <c r="C113" s="20"/>
      <c r="D113" s="20"/>
      <c r="E113" s="22"/>
      <c r="F113" s="22"/>
      <c r="G113" s="20"/>
      <c r="H113" s="20"/>
      <c r="I113" s="20"/>
      <c r="J113" s="22"/>
      <c r="K113" s="20"/>
      <c r="L113" s="20"/>
      <c r="M113" s="20"/>
      <c r="N113" s="41"/>
      <c r="O113" s="41"/>
      <c r="P113" s="41"/>
      <c r="Q113" s="41"/>
      <c r="R113" s="22"/>
      <c r="S113" s="18"/>
      <c r="T113" s="22"/>
      <c r="U113" s="18"/>
      <c r="V113" s="18"/>
      <c r="W113" s="22"/>
      <c r="X113" s="20"/>
    </row>
    <row r="114" spans="1:24" x14ac:dyDescent="0.25">
      <c r="A114" s="20"/>
      <c r="B114" s="20"/>
      <c r="C114" s="20"/>
      <c r="D114" s="20"/>
      <c r="E114" s="22"/>
      <c r="F114" s="22"/>
      <c r="G114" s="20"/>
      <c r="H114" s="20"/>
      <c r="I114" s="20"/>
      <c r="J114" s="22"/>
      <c r="K114" s="20"/>
      <c r="L114" s="20"/>
      <c r="M114" s="20"/>
      <c r="N114" s="41"/>
      <c r="O114" s="41"/>
      <c r="P114" s="41"/>
      <c r="Q114" s="41"/>
      <c r="R114" s="22"/>
      <c r="S114" s="18"/>
      <c r="T114" s="22"/>
      <c r="U114" s="18"/>
      <c r="V114" s="18"/>
      <c r="W114" s="22"/>
      <c r="X114" s="20"/>
    </row>
    <row r="115" spans="1:24" x14ac:dyDescent="0.25">
      <c r="A115" s="20"/>
      <c r="B115" s="20"/>
      <c r="C115" s="20"/>
      <c r="D115" s="20"/>
      <c r="E115" s="22"/>
      <c r="F115" s="22"/>
      <c r="G115" s="20"/>
      <c r="H115" s="20"/>
      <c r="I115" s="20"/>
      <c r="J115" s="22"/>
      <c r="K115" s="20"/>
      <c r="L115" s="20"/>
      <c r="M115" s="20"/>
      <c r="N115" s="41"/>
      <c r="O115" s="41"/>
      <c r="P115" s="41"/>
      <c r="Q115" s="41"/>
      <c r="R115" s="22"/>
      <c r="S115" s="18"/>
      <c r="T115" s="22"/>
      <c r="U115" s="18"/>
      <c r="V115" s="18"/>
      <c r="W115" s="22"/>
      <c r="X115" s="20"/>
    </row>
    <row r="116" spans="1:24" x14ac:dyDescent="0.25">
      <c r="A116" s="20"/>
      <c r="B116" s="20"/>
      <c r="C116" s="20"/>
      <c r="D116" s="20"/>
      <c r="E116" s="22"/>
      <c r="F116" s="22"/>
      <c r="G116" s="20"/>
      <c r="H116" s="20"/>
      <c r="I116" s="20"/>
      <c r="J116" s="22"/>
      <c r="K116" s="20"/>
      <c r="L116" s="20"/>
      <c r="M116" s="20"/>
      <c r="N116" s="41"/>
      <c r="O116" s="41"/>
      <c r="P116" s="41"/>
      <c r="Q116" s="41"/>
      <c r="R116" s="22"/>
      <c r="S116" s="18"/>
      <c r="T116" s="22"/>
      <c r="U116" s="18"/>
      <c r="V116" s="18"/>
      <c r="W116" s="22"/>
      <c r="X116" s="20"/>
    </row>
    <row r="117" spans="1:24" x14ac:dyDescent="0.25">
      <c r="A117" s="20"/>
      <c r="B117" s="20"/>
      <c r="C117" s="20"/>
      <c r="D117" s="20"/>
      <c r="E117" s="22"/>
      <c r="F117" s="22"/>
      <c r="G117" s="20"/>
      <c r="H117" s="20"/>
      <c r="I117" s="20"/>
      <c r="J117" s="22"/>
      <c r="K117" s="20"/>
      <c r="L117" s="20"/>
      <c r="M117" s="20"/>
      <c r="N117" s="41"/>
      <c r="O117" s="41"/>
      <c r="P117" s="41"/>
      <c r="Q117" s="41"/>
      <c r="R117" s="22"/>
      <c r="S117" s="18"/>
      <c r="T117" s="22"/>
      <c r="U117" s="18"/>
      <c r="V117" s="18"/>
      <c r="W117" s="22"/>
      <c r="X117" s="20"/>
    </row>
    <row r="118" spans="1:24" x14ac:dyDescent="0.25">
      <c r="A118" s="20"/>
      <c r="B118" s="20"/>
      <c r="C118" s="20"/>
      <c r="D118" s="20"/>
      <c r="E118" s="22"/>
      <c r="F118" s="22"/>
      <c r="G118" s="20"/>
      <c r="H118" s="20"/>
      <c r="I118" s="20"/>
      <c r="J118" s="22"/>
      <c r="K118" s="20"/>
      <c r="L118" s="20"/>
      <c r="M118" s="20"/>
      <c r="N118" s="41"/>
      <c r="O118" s="41"/>
      <c r="P118" s="41"/>
      <c r="Q118" s="41"/>
      <c r="R118" s="22"/>
      <c r="S118" s="18"/>
      <c r="T118" s="22"/>
      <c r="U118" s="18"/>
      <c r="V118" s="18"/>
      <c r="W118" s="22"/>
      <c r="X118" s="20"/>
    </row>
    <row r="119" spans="1:24" x14ac:dyDescent="0.25">
      <c r="A119" s="20"/>
      <c r="B119" s="20"/>
      <c r="C119" s="20"/>
      <c r="D119" s="20"/>
      <c r="E119" s="22"/>
      <c r="F119" s="22"/>
      <c r="G119" s="20"/>
      <c r="H119" s="20"/>
      <c r="I119" s="20"/>
      <c r="J119" s="22"/>
      <c r="K119" s="20"/>
      <c r="L119" s="20"/>
      <c r="M119" s="20"/>
      <c r="N119" s="41"/>
      <c r="O119" s="41"/>
      <c r="P119" s="41"/>
      <c r="Q119" s="41"/>
      <c r="R119" s="22"/>
      <c r="S119" s="18"/>
      <c r="T119" s="22"/>
      <c r="U119" s="18"/>
      <c r="V119" s="18"/>
      <c r="W119" s="22"/>
      <c r="X119" s="20"/>
    </row>
    <row r="120" spans="1:24" x14ac:dyDescent="0.25">
      <c r="A120" s="20"/>
      <c r="B120" s="20"/>
      <c r="C120" s="20"/>
      <c r="D120" s="20"/>
      <c r="E120" s="22"/>
      <c r="F120" s="22"/>
      <c r="G120" s="20"/>
      <c r="H120" s="20"/>
      <c r="I120" s="20"/>
      <c r="J120" s="22"/>
      <c r="K120" s="20"/>
      <c r="L120" s="20"/>
      <c r="M120" s="20"/>
      <c r="N120" s="41"/>
      <c r="O120" s="41"/>
      <c r="P120" s="41"/>
      <c r="Q120" s="41"/>
      <c r="R120" s="22"/>
      <c r="S120" s="18"/>
      <c r="T120" s="22"/>
      <c r="U120" s="18"/>
      <c r="V120" s="18"/>
      <c r="W120" s="22"/>
      <c r="X120" s="20"/>
    </row>
    <row r="121" spans="1:24" x14ac:dyDescent="0.25">
      <c r="A121" s="20"/>
      <c r="B121" s="20"/>
      <c r="C121" s="20"/>
      <c r="D121" s="20"/>
      <c r="E121" s="22"/>
      <c r="F121" s="22"/>
      <c r="G121" s="20"/>
      <c r="H121" s="20"/>
      <c r="I121" s="20"/>
      <c r="J121" s="22"/>
      <c r="K121" s="20"/>
      <c r="L121" s="20"/>
      <c r="M121" s="20"/>
      <c r="N121" s="41"/>
      <c r="O121" s="41"/>
      <c r="P121" s="41"/>
      <c r="Q121" s="41"/>
      <c r="R121" s="22"/>
      <c r="S121" s="18"/>
      <c r="T121" s="22"/>
      <c r="U121" s="18"/>
      <c r="V121" s="18"/>
      <c r="W121" s="22"/>
      <c r="X121" s="20"/>
    </row>
    <row r="122" spans="1:24" x14ac:dyDescent="0.25">
      <c r="A122" s="20"/>
      <c r="B122" s="20"/>
      <c r="C122" s="20"/>
      <c r="D122" s="20"/>
      <c r="E122" s="22"/>
      <c r="F122" s="22"/>
      <c r="G122" s="20"/>
      <c r="H122" s="20"/>
      <c r="I122" s="20"/>
      <c r="J122" s="22"/>
      <c r="K122" s="20"/>
      <c r="L122" s="20"/>
      <c r="M122" s="20"/>
      <c r="N122" s="41"/>
      <c r="O122" s="41"/>
      <c r="P122" s="41"/>
      <c r="Q122" s="41"/>
      <c r="R122" s="22"/>
      <c r="S122" s="18"/>
      <c r="T122" s="22"/>
      <c r="U122" s="18"/>
      <c r="V122" s="18"/>
      <c r="W122" s="22"/>
      <c r="X122" s="20"/>
    </row>
    <row r="123" spans="1:24" x14ac:dyDescent="0.25">
      <c r="A123" s="20"/>
      <c r="B123" s="20"/>
      <c r="C123" s="20"/>
      <c r="D123" s="20"/>
      <c r="E123" s="22"/>
      <c r="F123" s="22"/>
      <c r="G123" s="20"/>
      <c r="H123" s="20"/>
      <c r="I123" s="20"/>
      <c r="J123" s="22"/>
      <c r="K123" s="20"/>
      <c r="L123" s="20"/>
      <c r="M123" s="20"/>
      <c r="N123" s="41"/>
      <c r="O123" s="41"/>
      <c r="P123" s="41"/>
      <c r="Q123" s="41"/>
      <c r="R123" s="22"/>
      <c r="S123" s="18"/>
      <c r="T123" s="22"/>
      <c r="U123" s="18"/>
      <c r="V123" s="18"/>
      <c r="W123" s="22"/>
      <c r="X123" s="20"/>
    </row>
    <row r="124" spans="1:24" x14ac:dyDescent="0.25">
      <c r="A124" s="20"/>
      <c r="B124" s="20"/>
      <c r="C124" s="20"/>
      <c r="D124" s="20"/>
      <c r="E124" s="22"/>
      <c r="F124" s="22"/>
      <c r="G124" s="20"/>
      <c r="H124" s="20"/>
      <c r="I124" s="20"/>
      <c r="J124" s="22"/>
      <c r="K124" s="20"/>
      <c r="L124" s="20"/>
      <c r="M124" s="20"/>
      <c r="N124" s="41"/>
      <c r="O124" s="41"/>
      <c r="P124" s="41"/>
      <c r="Q124" s="41"/>
      <c r="R124" s="22"/>
      <c r="S124" s="18"/>
      <c r="T124" s="22"/>
      <c r="U124" s="18"/>
      <c r="V124" s="18"/>
      <c r="W124" s="22"/>
      <c r="X124" s="20"/>
    </row>
    <row r="125" spans="1:24" x14ac:dyDescent="0.25">
      <c r="A125" s="20"/>
      <c r="B125" s="20"/>
      <c r="C125" s="20"/>
      <c r="D125" s="20"/>
      <c r="E125" s="22"/>
      <c r="F125" s="22"/>
      <c r="G125" s="20"/>
      <c r="H125" s="20"/>
      <c r="I125" s="20"/>
      <c r="J125" s="22"/>
      <c r="K125" s="20"/>
      <c r="L125" s="20"/>
      <c r="M125" s="20"/>
      <c r="N125" s="41"/>
      <c r="O125" s="41"/>
      <c r="P125" s="41"/>
      <c r="Q125" s="41"/>
      <c r="R125" s="22"/>
      <c r="S125" s="18"/>
      <c r="T125" s="22"/>
      <c r="U125" s="18"/>
      <c r="V125" s="18"/>
      <c r="W125" s="22"/>
      <c r="X125" s="20"/>
    </row>
    <row r="126" spans="1:24" x14ac:dyDescent="0.25">
      <c r="A126" s="20"/>
      <c r="B126" s="20"/>
      <c r="C126" s="20"/>
      <c r="D126" s="20"/>
      <c r="E126" s="22"/>
      <c r="F126" s="22"/>
      <c r="G126" s="20"/>
      <c r="H126" s="20"/>
      <c r="I126" s="20"/>
      <c r="J126" s="22"/>
      <c r="K126" s="20"/>
      <c r="L126" s="20"/>
      <c r="M126" s="20"/>
      <c r="N126" s="41"/>
      <c r="O126" s="41"/>
      <c r="P126" s="41"/>
      <c r="Q126" s="41"/>
      <c r="R126" s="22"/>
      <c r="S126" s="18"/>
      <c r="T126" s="22"/>
      <c r="U126" s="18"/>
      <c r="V126" s="18"/>
      <c r="W126" s="22"/>
      <c r="X126" s="20"/>
    </row>
    <row r="127" spans="1:24" x14ac:dyDescent="0.25">
      <c r="A127" s="20"/>
      <c r="B127" s="20"/>
      <c r="C127" s="20"/>
      <c r="D127" s="20"/>
      <c r="E127" s="22"/>
      <c r="F127" s="22"/>
      <c r="G127" s="20"/>
      <c r="H127" s="20"/>
      <c r="I127" s="20"/>
      <c r="J127" s="22"/>
      <c r="K127" s="20"/>
      <c r="L127" s="20"/>
      <c r="M127" s="20"/>
      <c r="N127" s="41"/>
      <c r="O127" s="41"/>
      <c r="P127" s="41"/>
      <c r="Q127" s="41"/>
      <c r="R127" s="22"/>
      <c r="S127" s="18"/>
      <c r="T127" s="22"/>
      <c r="U127" s="18"/>
      <c r="V127" s="18"/>
      <c r="W127" s="22"/>
      <c r="X127" s="20"/>
    </row>
    <row r="128" spans="1:24" x14ac:dyDescent="0.25">
      <c r="A128" s="20"/>
      <c r="B128" s="20"/>
      <c r="C128" s="20"/>
      <c r="D128" s="20"/>
      <c r="E128" s="22"/>
      <c r="F128" s="22"/>
      <c r="G128" s="20"/>
      <c r="H128" s="20"/>
      <c r="I128" s="20"/>
      <c r="J128" s="22"/>
      <c r="K128" s="20"/>
      <c r="L128" s="20"/>
      <c r="M128" s="20"/>
      <c r="N128" s="41"/>
      <c r="O128" s="41"/>
      <c r="P128" s="41"/>
      <c r="Q128" s="41"/>
      <c r="R128" s="22"/>
      <c r="S128" s="18"/>
      <c r="T128" s="22"/>
      <c r="U128" s="18"/>
      <c r="V128" s="18"/>
      <c r="W128" s="22"/>
      <c r="X128" s="20"/>
    </row>
    <row r="129" spans="1:24" x14ac:dyDescent="0.25">
      <c r="A129" s="20"/>
      <c r="B129" s="20"/>
      <c r="C129" s="20"/>
      <c r="D129" s="20"/>
      <c r="E129" s="22"/>
      <c r="F129" s="22"/>
      <c r="G129" s="20"/>
      <c r="H129" s="20"/>
      <c r="I129" s="20"/>
      <c r="J129" s="22"/>
      <c r="K129" s="20"/>
      <c r="L129" s="20"/>
      <c r="M129" s="20"/>
      <c r="N129" s="41"/>
      <c r="O129" s="41"/>
      <c r="P129" s="41"/>
      <c r="Q129" s="41"/>
      <c r="R129" s="22"/>
      <c r="S129" s="18"/>
      <c r="T129" s="22"/>
      <c r="U129" s="18"/>
      <c r="V129" s="18"/>
      <c r="W129" s="22"/>
      <c r="X129" s="20"/>
    </row>
    <row r="130" spans="1:24" x14ac:dyDescent="0.25">
      <c r="A130" s="20"/>
      <c r="B130" s="20"/>
      <c r="C130" s="20"/>
      <c r="D130" s="20"/>
      <c r="E130" s="22"/>
      <c r="F130" s="22"/>
      <c r="G130" s="20"/>
      <c r="H130" s="20"/>
      <c r="I130" s="20"/>
      <c r="J130" s="22"/>
      <c r="K130" s="20"/>
      <c r="L130" s="20"/>
      <c r="M130" s="20"/>
      <c r="N130" s="41"/>
      <c r="O130" s="41"/>
      <c r="P130" s="41"/>
      <c r="Q130" s="41"/>
      <c r="R130" s="22"/>
      <c r="S130" s="18"/>
      <c r="T130" s="22"/>
      <c r="U130" s="18"/>
      <c r="V130" s="18"/>
      <c r="W130" s="22"/>
      <c r="X130" s="20"/>
    </row>
    <row r="131" spans="1:24" x14ac:dyDescent="0.25">
      <c r="A131" s="20"/>
      <c r="B131" s="20"/>
      <c r="C131" s="20"/>
      <c r="D131" s="20"/>
      <c r="E131" s="22"/>
      <c r="F131" s="22"/>
      <c r="G131" s="20"/>
      <c r="H131" s="20"/>
      <c r="I131" s="20"/>
      <c r="J131" s="22"/>
      <c r="K131" s="20"/>
      <c r="L131" s="20"/>
      <c r="M131" s="20"/>
      <c r="N131" s="41"/>
      <c r="O131" s="41"/>
      <c r="P131" s="41"/>
      <c r="Q131" s="41"/>
      <c r="R131" s="22"/>
      <c r="S131" s="18"/>
      <c r="T131" s="22"/>
      <c r="U131" s="18"/>
      <c r="V131" s="18"/>
      <c r="W131" s="22"/>
      <c r="X131" s="20"/>
    </row>
    <row r="132" spans="1:24" x14ac:dyDescent="0.25">
      <c r="A132" s="20"/>
      <c r="B132" s="20"/>
      <c r="C132" s="20"/>
      <c r="D132" s="20"/>
      <c r="E132" s="22"/>
      <c r="F132" s="22"/>
      <c r="G132" s="20"/>
      <c r="H132" s="20"/>
      <c r="I132" s="20"/>
      <c r="J132" s="22"/>
      <c r="K132" s="20"/>
      <c r="L132" s="20"/>
      <c r="M132" s="20"/>
      <c r="N132" s="41"/>
      <c r="O132" s="41"/>
      <c r="P132" s="41"/>
      <c r="Q132" s="41"/>
      <c r="R132" s="22"/>
      <c r="S132" s="18"/>
      <c r="T132" s="22"/>
      <c r="U132" s="18"/>
      <c r="V132" s="18"/>
      <c r="W132" s="22"/>
      <c r="X132" s="20"/>
    </row>
    <row r="133" spans="1:24" x14ac:dyDescent="0.25">
      <c r="A133" s="20"/>
      <c r="B133" s="20"/>
      <c r="C133" s="20"/>
      <c r="D133" s="20"/>
      <c r="E133" s="22"/>
      <c r="F133" s="22"/>
      <c r="G133" s="20"/>
      <c r="H133" s="20"/>
      <c r="I133" s="20"/>
      <c r="J133" s="22"/>
      <c r="K133" s="20"/>
      <c r="L133" s="20"/>
      <c r="M133" s="20"/>
      <c r="N133" s="41"/>
      <c r="O133" s="41"/>
      <c r="P133" s="41"/>
      <c r="Q133" s="41"/>
      <c r="R133" s="22"/>
      <c r="S133" s="18"/>
      <c r="T133" s="22"/>
      <c r="U133" s="18"/>
      <c r="V133" s="18"/>
      <c r="W133" s="22"/>
      <c r="X133" s="20"/>
    </row>
    <row r="134" spans="1:24" x14ac:dyDescent="0.25">
      <c r="A134" s="20"/>
      <c r="B134" s="20"/>
      <c r="C134" s="20"/>
      <c r="D134" s="20"/>
      <c r="E134" s="22"/>
      <c r="F134" s="22"/>
      <c r="G134" s="20"/>
      <c r="H134" s="20"/>
      <c r="I134" s="20"/>
      <c r="J134" s="22"/>
      <c r="K134" s="20"/>
      <c r="L134" s="20"/>
      <c r="M134" s="20"/>
      <c r="N134" s="41"/>
      <c r="O134" s="41"/>
      <c r="P134" s="41"/>
      <c r="Q134" s="41"/>
      <c r="R134" s="22"/>
      <c r="S134" s="18"/>
      <c r="T134" s="22"/>
      <c r="U134" s="18"/>
      <c r="V134" s="18"/>
      <c r="W134" s="22"/>
      <c r="X134" s="20"/>
    </row>
    <row r="135" spans="1:24" x14ac:dyDescent="0.25">
      <c r="A135" s="20"/>
      <c r="B135" s="20"/>
      <c r="C135" s="20"/>
      <c r="D135" s="20"/>
      <c r="E135" s="22"/>
      <c r="F135" s="22"/>
      <c r="G135" s="20"/>
      <c r="H135" s="20"/>
      <c r="I135" s="20"/>
      <c r="J135" s="22"/>
      <c r="K135" s="20"/>
      <c r="L135" s="20"/>
      <c r="M135" s="20"/>
      <c r="N135" s="41"/>
      <c r="O135" s="41"/>
      <c r="P135" s="41"/>
      <c r="Q135" s="41"/>
      <c r="R135" s="22"/>
      <c r="S135" s="18"/>
      <c r="T135" s="22"/>
      <c r="U135" s="18"/>
      <c r="V135" s="18"/>
      <c r="W135" s="22"/>
      <c r="X135" s="20"/>
    </row>
  </sheetData>
  <autoFilter ref="A1:X102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62"/>
  <sheetViews>
    <sheetView view="pageBreakPreview" zoomScale="60" zoomScaleNormal="80" workbookViewId="0">
      <pane ySplit="2" topLeftCell="A151" activePane="bottomLeft" state="frozen"/>
      <selection pane="bottomLeft" activeCell="AE6" sqref="AE6"/>
    </sheetView>
  </sheetViews>
  <sheetFormatPr defaultColWidth="15.1796875" defaultRowHeight="13" x14ac:dyDescent="0.25"/>
  <cols>
    <col min="1" max="1" width="4.54296875" style="155" hidden="1" customWidth="1"/>
    <col min="2" max="2" width="29.54296875" style="155" customWidth="1"/>
    <col min="3" max="3" width="16.7265625" style="155" hidden="1" customWidth="1"/>
    <col min="4" max="4" width="8" style="155" hidden="1" customWidth="1"/>
    <col min="5" max="5" width="10.1796875" style="155" hidden="1" customWidth="1"/>
    <col min="6" max="6" width="11.81640625" style="193" hidden="1" customWidth="1"/>
    <col min="7" max="7" width="15" style="274" customWidth="1"/>
    <col min="8" max="8" width="10.453125" style="194" hidden="1" customWidth="1"/>
    <col min="9" max="9" width="13" style="155" hidden="1" customWidth="1"/>
    <col min="10" max="10" width="12" style="155" hidden="1" customWidth="1"/>
    <col min="11" max="11" width="10.26953125" style="155" hidden="1" customWidth="1"/>
    <col min="12" max="12" width="15.1796875" style="243" customWidth="1"/>
    <col min="13" max="13" width="16" style="243" hidden="1" customWidth="1"/>
    <col min="14" max="14" width="26.54296875" style="193" customWidth="1"/>
    <col min="15" max="15" width="13" style="155" customWidth="1"/>
    <col min="16" max="16" width="21.1796875" style="155" customWidth="1"/>
    <col min="17" max="17" width="19.54296875" style="155" hidden="1" customWidth="1"/>
    <col min="18" max="18" width="13.81640625" style="155" hidden="1" customWidth="1"/>
    <col min="19" max="19" width="28" style="155" hidden="1" customWidth="1"/>
    <col min="20" max="20" width="60.453125" style="236" hidden="1" customWidth="1"/>
    <col min="21" max="21" width="0" style="155" hidden="1" customWidth="1"/>
    <col min="22" max="22" width="20.1796875" style="155" hidden="1" customWidth="1"/>
    <col min="23" max="24" width="0" style="155" hidden="1" customWidth="1"/>
    <col min="25" max="16384" width="15.1796875" style="155"/>
  </cols>
  <sheetData>
    <row r="1" spans="1:24" x14ac:dyDescent="0.25">
      <c r="A1" s="576" t="s">
        <v>763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153"/>
      <c r="Q1" s="153"/>
      <c r="R1" s="154"/>
      <c r="S1" s="154"/>
      <c r="T1" s="226"/>
    </row>
    <row r="2" spans="1:24" s="153" customFormat="1" ht="52" x14ac:dyDescent="0.25">
      <c r="A2" s="156" t="s">
        <v>39</v>
      </c>
      <c r="B2" s="156" t="s">
        <v>40</v>
      </c>
      <c r="C2" s="156" t="s">
        <v>41</v>
      </c>
      <c r="D2" s="156" t="s">
        <v>42</v>
      </c>
      <c r="E2" s="156" t="s">
        <v>64</v>
      </c>
      <c r="F2" s="157" t="s">
        <v>16</v>
      </c>
      <c r="G2" s="266" t="s">
        <v>43</v>
      </c>
      <c r="H2" s="158" t="s">
        <v>44</v>
      </c>
      <c r="I2" s="158" t="s">
        <v>45</v>
      </c>
      <c r="J2" s="158" t="s">
        <v>704</v>
      </c>
      <c r="K2" s="158" t="s">
        <v>703</v>
      </c>
      <c r="L2" s="238" t="s">
        <v>12</v>
      </c>
      <c r="M2" s="238" t="s">
        <v>46</v>
      </c>
      <c r="N2" s="157" t="s">
        <v>47</v>
      </c>
      <c r="O2" s="156" t="s">
        <v>48</v>
      </c>
      <c r="P2" s="156" t="s">
        <v>68</v>
      </c>
      <c r="Q2" s="156" t="s">
        <v>67</v>
      </c>
      <c r="R2" s="159" t="s">
        <v>793</v>
      </c>
      <c r="S2" s="160" t="s">
        <v>66</v>
      </c>
      <c r="T2" s="227" t="s">
        <v>1449</v>
      </c>
      <c r="U2" s="159" t="s">
        <v>690</v>
      </c>
      <c r="V2" s="159" t="s">
        <v>691</v>
      </c>
      <c r="W2" s="160" t="s">
        <v>65</v>
      </c>
      <c r="X2" s="161" t="s">
        <v>1363</v>
      </c>
    </row>
    <row r="3" spans="1:24" s="153" customFormat="1" ht="51" customHeight="1" x14ac:dyDescent="0.25">
      <c r="A3" s="162">
        <v>1</v>
      </c>
      <c r="B3" s="163" t="s">
        <v>74</v>
      </c>
      <c r="C3" s="164" t="s">
        <v>102</v>
      </c>
      <c r="D3" s="163" t="s">
        <v>49</v>
      </c>
      <c r="E3" s="163" t="s">
        <v>69</v>
      </c>
      <c r="F3" s="165" t="s">
        <v>70</v>
      </c>
      <c r="G3" s="267">
        <v>3650000</v>
      </c>
      <c r="H3" s="166" t="s">
        <v>75</v>
      </c>
      <c r="I3" s="166" t="s">
        <v>76</v>
      </c>
      <c r="J3" s="166" t="s">
        <v>97</v>
      </c>
      <c r="K3" s="166" t="s">
        <v>50</v>
      </c>
      <c r="L3" s="239">
        <v>4015000</v>
      </c>
      <c r="M3" s="239">
        <v>0</v>
      </c>
      <c r="N3" s="174" t="s">
        <v>113</v>
      </c>
      <c r="O3" s="168">
        <v>44926</v>
      </c>
      <c r="P3" s="169" t="s">
        <v>100</v>
      </c>
      <c r="Q3" s="170" t="s">
        <v>95</v>
      </c>
      <c r="R3" s="171" t="s">
        <v>682</v>
      </c>
      <c r="S3" s="161" t="s">
        <v>110</v>
      </c>
      <c r="T3" s="228" t="s">
        <v>1650</v>
      </c>
      <c r="U3" s="171"/>
      <c r="V3" s="171"/>
      <c r="W3" s="161"/>
      <c r="X3" s="161"/>
    </row>
    <row r="4" spans="1:24" s="153" customFormat="1" ht="94.5" customHeight="1" x14ac:dyDescent="0.25">
      <c r="A4" s="162">
        <v>2</v>
      </c>
      <c r="B4" s="172" t="s">
        <v>77</v>
      </c>
      <c r="C4" s="173"/>
      <c r="D4" s="172" t="s">
        <v>49</v>
      </c>
      <c r="E4" s="172" t="s">
        <v>69</v>
      </c>
      <c r="F4" s="174" t="s">
        <v>50</v>
      </c>
      <c r="G4" s="268">
        <v>136000</v>
      </c>
      <c r="H4" s="167" t="s">
        <v>75</v>
      </c>
      <c r="I4" s="167" t="s">
        <v>76</v>
      </c>
      <c r="J4" s="167" t="s">
        <v>98</v>
      </c>
      <c r="K4" s="167" t="s">
        <v>104</v>
      </c>
      <c r="L4" s="240">
        <v>108516.76</v>
      </c>
      <c r="M4" s="240">
        <f>G4-L4</f>
        <v>27483.240000000005</v>
      </c>
      <c r="N4" s="174" t="s">
        <v>114</v>
      </c>
      <c r="O4" s="168">
        <v>44926</v>
      </c>
      <c r="P4" s="174" t="s">
        <v>105</v>
      </c>
      <c r="Q4" s="161" t="s">
        <v>94</v>
      </c>
      <c r="R4" s="171" t="s">
        <v>683</v>
      </c>
      <c r="S4" s="161" t="s">
        <v>112</v>
      </c>
      <c r="T4" s="228" t="s">
        <v>2708</v>
      </c>
      <c r="U4" s="171"/>
      <c r="V4" s="171"/>
      <c r="W4" s="161"/>
      <c r="X4" s="161"/>
    </row>
    <row r="5" spans="1:24" s="153" customFormat="1" ht="87.75" customHeight="1" x14ac:dyDescent="0.25">
      <c r="A5" s="162">
        <v>3</v>
      </c>
      <c r="B5" s="163" t="s">
        <v>78</v>
      </c>
      <c r="C5" s="164" t="s">
        <v>102</v>
      </c>
      <c r="D5" s="163" t="s">
        <v>49</v>
      </c>
      <c r="E5" s="163" t="s">
        <v>69</v>
      </c>
      <c r="F5" s="165" t="s">
        <v>50</v>
      </c>
      <c r="G5" s="267">
        <v>160000</v>
      </c>
      <c r="H5" s="166" t="s">
        <v>75</v>
      </c>
      <c r="I5" s="166" t="s">
        <v>76</v>
      </c>
      <c r="J5" s="166" t="s">
        <v>99</v>
      </c>
      <c r="K5" s="166" t="s">
        <v>50</v>
      </c>
      <c r="L5" s="239">
        <v>160000</v>
      </c>
      <c r="M5" s="240">
        <v>0</v>
      </c>
      <c r="N5" s="174" t="s">
        <v>115</v>
      </c>
      <c r="O5" s="168">
        <v>44926</v>
      </c>
      <c r="P5" s="169" t="s">
        <v>101</v>
      </c>
      <c r="Q5" s="161" t="s">
        <v>73</v>
      </c>
      <c r="R5" s="171" t="s">
        <v>684</v>
      </c>
      <c r="S5" s="161" t="s">
        <v>111</v>
      </c>
      <c r="T5" s="228"/>
      <c r="U5" s="171"/>
      <c r="V5" s="171"/>
      <c r="W5" s="161"/>
      <c r="X5" s="161"/>
    </row>
    <row r="6" spans="1:24" s="153" customFormat="1" ht="75" customHeight="1" x14ac:dyDescent="0.25">
      <c r="A6" s="162">
        <v>4</v>
      </c>
      <c r="B6" s="172" t="s">
        <v>96</v>
      </c>
      <c r="C6" s="164" t="s">
        <v>102</v>
      </c>
      <c r="D6" s="172" t="s">
        <v>49</v>
      </c>
      <c r="E6" s="172" t="s">
        <v>69</v>
      </c>
      <c r="F6" s="174" t="s">
        <v>70</v>
      </c>
      <c r="G6" s="268">
        <v>673550</v>
      </c>
      <c r="H6" s="167" t="s">
        <v>71</v>
      </c>
      <c r="I6" s="167" t="s">
        <v>72</v>
      </c>
      <c r="J6" s="167" t="s">
        <v>109</v>
      </c>
      <c r="K6" s="167" t="s">
        <v>50</v>
      </c>
      <c r="L6" s="240">
        <v>673550</v>
      </c>
      <c r="M6" s="240">
        <v>0</v>
      </c>
      <c r="N6" s="174" t="s">
        <v>116</v>
      </c>
      <c r="O6" s="168">
        <v>44926</v>
      </c>
      <c r="P6" s="175" t="s">
        <v>106</v>
      </c>
      <c r="Q6" s="161" t="s">
        <v>73</v>
      </c>
      <c r="R6" s="171" t="s">
        <v>684</v>
      </c>
      <c r="S6" s="161" t="s">
        <v>111</v>
      </c>
      <c r="T6" s="228"/>
      <c r="U6" s="171"/>
      <c r="V6" s="171"/>
      <c r="W6" s="161"/>
      <c r="X6" s="161"/>
    </row>
    <row r="7" spans="1:24" s="153" customFormat="1" ht="93" customHeight="1" x14ac:dyDescent="0.25">
      <c r="A7" s="162">
        <v>5</v>
      </c>
      <c r="B7" s="172" t="s">
        <v>88</v>
      </c>
      <c r="C7" s="173"/>
      <c r="D7" s="172" t="s">
        <v>49</v>
      </c>
      <c r="E7" s="172" t="s">
        <v>69</v>
      </c>
      <c r="F7" s="174" t="s">
        <v>70</v>
      </c>
      <c r="G7" s="268">
        <v>1316940</v>
      </c>
      <c r="H7" s="167" t="s">
        <v>71</v>
      </c>
      <c r="I7" s="167" t="s">
        <v>72</v>
      </c>
      <c r="J7" s="167" t="s">
        <v>103</v>
      </c>
      <c r="K7" s="167" t="s">
        <v>107</v>
      </c>
      <c r="L7" s="240">
        <v>1284016.5</v>
      </c>
      <c r="M7" s="240">
        <f>G7-L7</f>
        <v>32923.5</v>
      </c>
      <c r="N7" s="174" t="s">
        <v>117</v>
      </c>
      <c r="O7" s="168">
        <v>44926</v>
      </c>
      <c r="P7" s="175" t="s">
        <v>108</v>
      </c>
      <c r="Q7" s="161" t="s">
        <v>73</v>
      </c>
      <c r="R7" s="171" t="s">
        <v>685</v>
      </c>
      <c r="S7" s="161" t="s">
        <v>111</v>
      </c>
      <c r="T7" s="228"/>
      <c r="U7" s="171"/>
      <c r="V7" s="171"/>
      <c r="W7" s="161"/>
      <c r="X7" s="161"/>
    </row>
    <row r="8" spans="1:24" s="178" customFormat="1" ht="51" customHeight="1" x14ac:dyDescent="0.25">
      <c r="A8" s="163">
        <v>6</v>
      </c>
      <c r="B8" s="163" t="s">
        <v>700</v>
      </c>
      <c r="C8" s="163"/>
      <c r="D8" s="163" t="s">
        <v>49</v>
      </c>
      <c r="E8" s="172" t="s">
        <v>69</v>
      </c>
      <c r="F8" s="174" t="s">
        <v>70</v>
      </c>
      <c r="G8" s="267">
        <v>49999.77</v>
      </c>
      <c r="H8" s="166" t="s">
        <v>701</v>
      </c>
      <c r="I8" s="166" t="s">
        <v>702</v>
      </c>
      <c r="J8" s="166" t="s">
        <v>702</v>
      </c>
      <c r="K8" s="166" t="s">
        <v>705</v>
      </c>
      <c r="L8" s="239">
        <v>31999.77</v>
      </c>
      <c r="M8" s="240">
        <f>G8-L8</f>
        <v>17999.999999999996</v>
      </c>
      <c r="N8" s="165" t="s">
        <v>770</v>
      </c>
      <c r="O8" s="176" t="s">
        <v>2738</v>
      </c>
      <c r="P8" s="169" t="s">
        <v>771</v>
      </c>
      <c r="Q8" s="170" t="s">
        <v>706</v>
      </c>
      <c r="R8" s="171" t="s">
        <v>740</v>
      </c>
      <c r="S8" s="161" t="s">
        <v>772</v>
      </c>
      <c r="T8" s="228" t="s">
        <v>2654</v>
      </c>
      <c r="U8" s="177" t="s">
        <v>2999</v>
      </c>
      <c r="V8" s="177" t="s">
        <v>2989</v>
      </c>
      <c r="W8" s="170" t="s">
        <v>2990</v>
      </c>
      <c r="X8" s="170"/>
    </row>
    <row r="9" spans="1:24" s="178" customFormat="1" ht="111.75" hidden="1" customHeight="1" x14ac:dyDescent="0.25">
      <c r="A9" s="163">
        <v>7</v>
      </c>
      <c r="B9" s="163" t="s">
        <v>739</v>
      </c>
      <c r="C9" s="164" t="s">
        <v>102</v>
      </c>
      <c r="D9" s="163" t="s">
        <v>49</v>
      </c>
      <c r="E9" s="163" t="s">
        <v>69</v>
      </c>
      <c r="F9" s="165" t="s">
        <v>70</v>
      </c>
      <c r="G9" s="267">
        <v>214988.83</v>
      </c>
      <c r="H9" s="166" t="s">
        <v>705</v>
      </c>
      <c r="I9" s="166" t="s">
        <v>713</v>
      </c>
      <c r="J9" s="166" t="s">
        <v>713</v>
      </c>
      <c r="K9" s="166" t="s">
        <v>714</v>
      </c>
      <c r="L9" s="239"/>
      <c r="M9" s="240"/>
      <c r="N9" s="165"/>
      <c r="O9" s="176"/>
      <c r="P9" s="169"/>
      <c r="Q9" s="170" t="s">
        <v>786</v>
      </c>
      <c r="R9" s="177" t="s">
        <v>773</v>
      </c>
      <c r="S9" s="170"/>
      <c r="T9" s="228"/>
      <c r="U9" s="177" t="s">
        <v>765</v>
      </c>
      <c r="V9" s="177" t="s">
        <v>766</v>
      </c>
      <c r="W9" s="170">
        <v>46</v>
      </c>
      <c r="X9" s="170"/>
    </row>
    <row r="10" spans="1:24" s="178" customFormat="1" ht="150.75" customHeight="1" x14ac:dyDescent="0.25">
      <c r="A10" s="172">
        <v>8</v>
      </c>
      <c r="B10" s="172" t="s">
        <v>748</v>
      </c>
      <c r="C10" s="172"/>
      <c r="D10" s="172" t="s">
        <v>49</v>
      </c>
      <c r="E10" s="172" t="s">
        <v>69</v>
      </c>
      <c r="F10" s="174" t="s">
        <v>70</v>
      </c>
      <c r="G10" s="268">
        <v>4871625</v>
      </c>
      <c r="H10" s="167" t="s">
        <v>710</v>
      </c>
      <c r="I10" s="167" t="s">
        <v>715</v>
      </c>
      <c r="J10" s="167" t="s">
        <v>715</v>
      </c>
      <c r="K10" s="167" t="s">
        <v>724</v>
      </c>
      <c r="L10" s="240">
        <v>1144473.8600000001</v>
      </c>
      <c r="M10" s="240">
        <f t="shared" ref="M10:M17" si="0">G10-L10</f>
        <v>3727151.1399999997</v>
      </c>
      <c r="N10" s="174" t="s">
        <v>886</v>
      </c>
      <c r="O10" s="168">
        <v>44926</v>
      </c>
      <c r="P10" s="175" t="s">
        <v>797</v>
      </c>
      <c r="Q10" s="161" t="s">
        <v>803</v>
      </c>
      <c r="R10" s="171" t="s">
        <v>798</v>
      </c>
      <c r="S10" s="192" t="s">
        <v>1880</v>
      </c>
      <c r="T10" s="228" t="s">
        <v>2296</v>
      </c>
      <c r="U10" s="177"/>
      <c r="V10" s="177"/>
      <c r="W10" s="170"/>
      <c r="X10" s="170"/>
    </row>
    <row r="11" spans="1:24" s="178" customFormat="1" ht="51" customHeight="1" x14ac:dyDescent="0.25">
      <c r="A11" s="163">
        <v>9</v>
      </c>
      <c r="B11" s="172" t="s">
        <v>750</v>
      </c>
      <c r="C11" s="164" t="s">
        <v>102</v>
      </c>
      <c r="D11" s="172" t="s">
        <v>49</v>
      </c>
      <c r="E11" s="172" t="s">
        <v>69</v>
      </c>
      <c r="F11" s="174" t="s">
        <v>708</v>
      </c>
      <c r="G11" s="268">
        <v>926643.4</v>
      </c>
      <c r="H11" s="167" t="s">
        <v>710</v>
      </c>
      <c r="I11" s="167" t="s">
        <v>715</v>
      </c>
      <c r="J11" s="167" t="s">
        <v>715</v>
      </c>
      <c r="K11" s="167" t="s">
        <v>715</v>
      </c>
      <c r="L11" s="240">
        <v>926643.4</v>
      </c>
      <c r="M11" s="240">
        <f t="shared" si="0"/>
        <v>0</v>
      </c>
      <c r="N11" s="174" t="s">
        <v>887</v>
      </c>
      <c r="O11" s="168" t="s">
        <v>1159</v>
      </c>
      <c r="P11" s="175" t="s">
        <v>792</v>
      </c>
      <c r="Q11" s="161" t="s">
        <v>796</v>
      </c>
      <c r="R11" s="171" t="s">
        <v>795</v>
      </c>
      <c r="S11" s="161" t="s">
        <v>772</v>
      </c>
      <c r="T11" s="228" t="s">
        <v>1665</v>
      </c>
      <c r="U11" s="177" t="s">
        <v>1230</v>
      </c>
      <c r="V11" s="177" t="s">
        <v>1231</v>
      </c>
      <c r="W11" s="170" t="s">
        <v>1232</v>
      </c>
      <c r="X11" s="170"/>
    </row>
    <row r="12" spans="1:24" s="178" customFormat="1" ht="39" x14ac:dyDescent="0.25">
      <c r="A12" s="163">
        <v>10</v>
      </c>
      <c r="B12" s="172" t="s">
        <v>753</v>
      </c>
      <c r="C12" s="172"/>
      <c r="D12" s="172" t="s">
        <v>49</v>
      </c>
      <c r="E12" s="172" t="s">
        <v>69</v>
      </c>
      <c r="F12" s="174" t="s">
        <v>712</v>
      </c>
      <c r="G12" s="268">
        <v>394439.98</v>
      </c>
      <c r="H12" s="167" t="s">
        <v>745</v>
      </c>
      <c r="I12" s="167" t="s">
        <v>724</v>
      </c>
      <c r="J12" s="167" t="s">
        <v>724</v>
      </c>
      <c r="K12" s="167" t="s">
        <v>724</v>
      </c>
      <c r="L12" s="240">
        <v>389652.87</v>
      </c>
      <c r="M12" s="240">
        <f t="shared" si="0"/>
        <v>4787.109999999986</v>
      </c>
      <c r="N12" s="174" t="s">
        <v>892</v>
      </c>
      <c r="O12" s="168" t="s">
        <v>1029</v>
      </c>
      <c r="P12" s="175" t="s">
        <v>806</v>
      </c>
      <c r="Q12" s="161" t="s">
        <v>802</v>
      </c>
      <c r="R12" s="171" t="s">
        <v>807</v>
      </c>
      <c r="S12" s="161" t="s">
        <v>862</v>
      </c>
      <c r="T12" s="228" t="s">
        <v>1666</v>
      </c>
      <c r="U12" s="177" t="s">
        <v>1134</v>
      </c>
      <c r="V12" s="177" t="s">
        <v>1135</v>
      </c>
      <c r="W12" s="170">
        <v>115</v>
      </c>
      <c r="X12" s="170"/>
    </row>
    <row r="13" spans="1:24" s="178" customFormat="1" ht="51" customHeight="1" x14ac:dyDescent="0.25">
      <c r="A13" s="163">
        <v>11</v>
      </c>
      <c r="B13" s="172" t="s">
        <v>754</v>
      </c>
      <c r="C13" s="164" t="s">
        <v>102</v>
      </c>
      <c r="D13" s="172" t="s">
        <v>49</v>
      </c>
      <c r="E13" s="172" t="s">
        <v>69</v>
      </c>
      <c r="F13" s="174" t="s">
        <v>756</v>
      </c>
      <c r="G13" s="268">
        <v>48230</v>
      </c>
      <c r="H13" s="167" t="s">
        <v>745</v>
      </c>
      <c r="I13" s="167" t="s">
        <v>724</v>
      </c>
      <c r="J13" s="167" t="s">
        <v>724</v>
      </c>
      <c r="K13" s="167" t="s">
        <v>724</v>
      </c>
      <c r="L13" s="240">
        <v>48230</v>
      </c>
      <c r="M13" s="240">
        <f t="shared" si="0"/>
        <v>0</v>
      </c>
      <c r="N13" s="174" t="s">
        <v>888</v>
      </c>
      <c r="O13" s="168" t="s">
        <v>1161</v>
      </c>
      <c r="P13" s="175" t="s">
        <v>801</v>
      </c>
      <c r="Q13" s="161" t="s">
        <v>805</v>
      </c>
      <c r="R13" s="171" t="s">
        <v>885</v>
      </c>
      <c r="S13" s="161" t="s">
        <v>772</v>
      </c>
      <c r="T13" s="228" t="s">
        <v>1667</v>
      </c>
      <c r="U13" s="177" t="s">
        <v>1162</v>
      </c>
      <c r="V13" s="177" t="s">
        <v>1164</v>
      </c>
      <c r="W13" s="170" t="s">
        <v>1163</v>
      </c>
      <c r="X13" s="170"/>
    </row>
    <row r="14" spans="1:24" s="178" customFormat="1" ht="33" customHeight="1" x14ac:dyDescent="0.25">
      <c r="A14" s="163">
        <v>12</v>
      </c>
      <c r="B14" s="172" t="s">
        <v>758</v>
      </c>
      <c r="C14" s="172"/>
      <c r="D14" s="172" t="s">
        <v>49</v>
      </c>
      <c r="E14" s="172" t="s">
        <v>69</v>
      </c>
      <c r="F14" s="174" t="s">
        <v>756</v>
      </c>
      <c r="G14" s="268">
        <v>212100</v>
      </c>
      <c r="H14" s="167" t="s">
        <v>788</v>
      </c>
      <c r="I14" s="167" t="s">
        <v>769</v>
      </c>
      <c r="J14" s="167" t="s">
        <v>769</v>
      </c>
      <c r="K14" s="167" t="s">
        <v>743</v>
      </c>
      <c r="L14" s="240">
        <v>211344</v>
      </c>
      <c r="M14" s="240">
        <f t="shared" si="0"/>
        <v>756</v>
      </c>
      <c r="N14" s="174" t="s">
        <v>936</v>
      </c>
      <c r="O14" s="168" t="s">
        <v>1160</v>
      </c>
      <c r="P14" s="175" t="s">
        <v>834</v>
      </c>
      <c r="Q14" s="161" t="s">
        <v>852</v>
      </c>
      <c r="R14" s="171" t="s">
        <v>835</v>
      </c>
      <c r="S14" s="192" t="s">
        <v>1764</v>
      </c>
      <c r="T14" s="228" t="s">
        <v>1668</v>
      </c>
      <c r="U14" s="177" t="s">
        <v>1165</v>
      </c>
      <c r="V14" s="177" t="s">
        <v>1166</v>
      </c>
      <c r="W14" s="170" t="s">
        <v>1167</v>
      </c>
      <c r="X14" s="170"/>
    </row>
    <row r="15" spans="1:24" s="178" customFormat="1" ht="52.5" hidden="1" customHeight="1" x14ac:dyDescent="0.25">
      <c r="A15" s="163">
        <v>13</v>
      </c>
      <c r="B15" s="172" t="s">
        <v>759</v>
      </c>
      <c r="C15" s="164" t="s">
        <v>102</v>
      </c>
      <c r="D15" s="172" t="s">
        <v>49</v>
      </c>
      <c r="E15" s="172" t="s">
        <v>69</v>
      </c>
      <c r="F15" s="174" t="s">
        <v>756</v>
      </c>
      <c r="G15" s="268">
        <v>448000</v>
      </c>
      <c r="H15" s="167" t="s">
        <v>745</v>
      </c>
      <c r="I15" s="167" t="s">
        <v>724</v>
      </c>
      <c r="J15" s="167" t="s">
        <v>724</v>
      </c>
      <c r="K15" s="167" t="s">
        <v>724</v>
      </c>
      <c r="L15" s="240"/>
      <c r="M15" s="240"/>
      <c r="N15" s="174"/>
      <c r="O15" s="168"/>
      <c r="P15" s="175"/>
      <c r="Q15" s="161" t="s">
        <v>804</v>
      </c>
      <c r="R15" s="177" t="s">
        <v>773</v>
      </c>
      <c r="S15" s="161"/>
      <c r="T15" s="228"/>
      <c r="U15" s="177" t="s">
        <v>809</v>
      </c>
      <c r="V15" s="177" t="s">
        <v>810</v>
      </c>
      <c r="W15" s="170">
        <v>44</v>
      </c>
      <c r="X15" s="170"/>
    </row>
    <row r="16" spans="1:24" s="178" customFormat="1" ht="70.5" customHeight="1" x14ac:dyDescent="0.25">
      <c r="A16" s="163">
        <v>14</v>
      </c>
      <c r="B16" s="163" t="s">
        <v>767</v>
      </c>
      <c r="C16" s="163"/>
      <c r="D16" s="163" t="s">
        <v>49</v>
      </c>
      <c r="E16" s="163" t="s">
        <v>69</v>
      </c>
      <c r="F16" s="165" t="s">
        <v>768</v>
      </c>
      <c r="G16" s="267">
        <v>100000</v>
      </c>
      <c r="H16" s="166" t="s">
        <v>713</v>
      </c>
      <c r="I16" s="166" t="s">
        <v>769</v>
      </c>
      <c r="J16" s="166" t="s">
        <v>769</v>
      </c>
      <c r="K16" s="166" t="s">
        <v>743</v>
      </c>
      <c r="L16" s="239">
        <v>95000</v>
      </c>
      <c r="M16" s="240">
        <f>G16-L16</f>
        <v>5000</v>
      </c>
      <c r="N16" s="174" t="s">
        <v>942</v>
      </c>
      <c r="O16" s="176" t="s">
        <v>1198</v>
      </c>
      <c r="P16" s="169" t="s">
        <v>836</v>
      </c>
      <c r="Q16" s="170" t="s">
        <v>833</v>
      </c>
      <c r="R16" s="171" t="s">
        <v>837</v>
      </c>
      <c r="S16" s="161" t="s">
        <v>862</v>
      </c>
      <c r="T16" s="228" t="s">
        <v>1660</v>
      </c>
      <c r="U16" s="171" t="s">
        <v>1206</v>
      </c>
      <c r="V16" s="161" t="s">
        <v>1205</v>
      </c>
      <c r="W16" s="161" t="s">
        <v>1204</v>
      </c>
      <c r="X16" s="170"/>
    </row>
    <row r="17" spans="1:24" s="178" customFormat="1" ht="63.75" customHeight="1" x14ac:dyDescent="0.25">
      <c r="A17" s="163">
        <v>15</v>
      </c>
      <c r="B17" s="172" t="s">
        <v>775</v>
      </c>
      <c r="C17" s="172"/>
      <c r="D17" s="172" t="s">
        <v>49</v>
      </c>
      <c r="E17" s="172" t="s">
        <v>69</v>
      </c>
      <c r="F17" s="174" t="s">
        <v>70</v>
      </c>
      <c r="G17" s="268">
        <v>7000</v>
      </c>
      <c r="H17" s="167" t="s">
        <v>741</v>
      </c>
      <c r="I17" s="167" t="s">
        <v>742</v>
      </c>
      <c r="J17" s="167" t="s">
        <v>742</v>
      </c>
      <c r="K17" s="167" t="s">
        <v>743</v>
      </c>
      <c r="L17" s="240">
        <v>4865</v>
      </c>
      <c r="M17" s="240">
        <f t="shared" si="0"/>
        <v>2135</v>
      </c>
      <c r="N17" s="174" t="s">
        <v>937</v>
      </c>
      <c r="O17" s="168" t="s">
        <v>1233</v>
      </c>
      <c r="P17" s="175" t="s">
        <v>849</v>
      </c>
      <c r="Q17" s="161" t="s">
        <v>851</v>
      </c>
      <c r="R17" s="171" t="s">
        <v>850</v>
      </c>
      <c r="S17" s="192" t="s">
        <v>1765</v>
      </c>
      <c r="T17" s="229" t="s">
        <v>1661</v>
      </c>
      <c r="U17" s="177" t="s">
        <v>1274</v>
      </c>
      <c r="V17" s="177" t="s">
        <v>1275</v>
      </c>
      <c r="W17" s="170" t="s">
        <v>1276</v>
      </c>
      <c r="X17" s="170"/>
    </row>
    <row r="18" spans="1:24" s="153" customFormat="1" ht="41.25" hidden="1" customHeight="1" x14ac:dyDescent="0.25">
      <c r="A18" s="172">
        <v>16</v>
      </c>
      <c r="B18" s="172" t="s">
        <v>777</v>
      </c>
      <c r="C18" s="173" t="s">
        <v>785</v>
      </c>
      <c r="D18" s="172"/>
      <c r="E18" s="172"/>
      <c r="F18" s="174"/>
      <c r="G18" s="268">
        <v>244870</v>
      </c>
      <c r="H18" s="577" t="s">
        <v>780</v>
      </c>
      <c r="I18" s="578"/>
      <c r="J18" s="578"/>
      <c r="K18" s="578"/>
      <c r="L18" s="578"/>
      <c r="M18" s="578"/>
      <c r="N18" s="579"/>
      <c r="O18" s="168"/>
      <c r="P18" s="175"/>
      <c r="Q18" s="161"/>
      <c r="R18" s="171"/>
      <c r="S18" s="161"/>
      <c r="T18" s="228"/>
      <c r="U18" s="171" t="s">
        <v>778</v>
      </c>
      <c r="V18" s="171" t="s">
        <v>779</v>
      </c>
      <c r="W18" s="161">
        <v>53</v>
      </c>
      <c r="X18" s="161"/>
    </row>
    <row r="19" spans="1:24" s="153" customFormat="1" ht="50.25" hidden="1" customHeight="1" x14ac:dyDescent="0.25">
      <c r="A19" s="172">
        <v>17</v>
      </c>
      <c r="B19" s="172" t="s">
        <v>811</v>
      </c>
      <c r="C19" s="164" t="s">
        <v>102</v>
      </c>
      <c r="D19" s="172" t="s">
        <v>49</v>
      </c>
      <c r="E19" s="172" t="s">
        <v>69</v>
      </c>
      <c r="F19" s="174" t="s">
        <v>70</v>
      </c>
      <c r="G19" s="268">
        <v>167500</v>
      </c>
      <c r="H19" s="167" t="s">
        <v>725</v>
      </c>
      <c r="I19" s="167" t="s">
        <v>790</v>
      </c>
      <c r="J19" s="167" t="s">
        <v>790</v>
      </c>
      <c r="K19" s="167" t="s">
        <v>883</v>
      </c>
      <c r="L19" s="240"/>
      <c r="M19" s="240"/>
      <c r="N19" s="174"/>
      <c r="O19" s="168"/>
      <c r="P19" s="175"/>
      <c r="Q19" s="161" t="s">
        <v>782</v>
      </c>
      <c r="R19" s="177" t="s">
        <v>773</v>
      </c>
      <c r="S19" s="161"/>
      <c r="T19" s="228"/>
      <c r="U19" s="171" t="s">
        <v>943</v>
      </c>
      <c r="V19" s="161" t="s">
        <v>944</v>
      </c>
      <c r="W19" s="161" t="s">
        <v>945</v>
      </c>
      <c r="X19" s="161"/>
    </row>
    <row r="20" spans="1:24" s="153" customFormat="1" ht="78" customHeight="1" x14ac:dyDescent="0.25">
      <c r="A20" s="172">
        <v>18</v>
      </c>
      <c r="B20" s="172" t="s">
        <v>812</v>
      </c>
      <c r="C20" s="164" t="s">
        <v>102</v>
      </c>
      <c r="D20" s="172" t="s">
        <v>49</v>
      </c>
      <c r="E20" s="172" t="s">
        <v>69</v>
      </c>
      <c r="F20" s="174" t="s">
        <v>746</v>
      </c>
      <c r="G20" s="268">
        <v>300000</v>
      </c>
      <c r="H20" s="167" t="s">
        <v>725</v>
      </c>
      <c r="I20" s="167" t="s">
        <v>790</v>
      </c>
      <c r="J20" s="167" t="s">
        <v>790</v>
      </c>
      <c r="K20" s="167" t="s">
        <v>882</v>
      </c>
      <c r="L20" s="240">
        <v>300000</v>
      </c>
      <c r="M20" s="240">
        <f>G20-L20</f>
        <v>0</v>
      </c>
      <c r="N20" s="174" t="s">
        <v>995</v>
      </c>
      <c r="O20" s="168" t="s">
        <v>1203</v>
      </c>
      <c r="P20" s="175" t="s">
        <v>884</v>
      </c>
      <c r="Q20" s="161" t="s">
        <v>948</v>
      </c>
      <c r="R20" s="171" t="s">
        <v>881</v>
      </c>
      <c r="S20" s="161" t="s">
        <v>772</v>
      </c>
      <c r="T20" s="230" t="s">
        <v>1717</v>
      </c>
      <c r="U20" s="171" t="s">
        <v>1235</v>
      </c>
      <c r="V20" s="161" t="s">
        <v>1236</v>
      </c>
      <c r="W20" s="161" t="s">
        <v>1237</v>
      </c>
      <c r="X20" s="161"/>
    </row>
    <row r="21" spans="1:24" s="153" customFormat="1" ht="51" customHeight="1" x14ac:dyDescent="0.25">
      <c r="A21" s="172">
        <v>19</v>
      </c>
      <c r="B21" s="172" t="s">
        <v>843</v>
      </c>
      <c r="C21" s="164" t="s">
        <v>102</v>
      </c>
      <c r="D21" s="172" t="s">
        <v>49</v>
      </c>
      <c r="E21" s="172" t="s">
        <v>69</v>
      </c>
      <c r="F21" s="174" t="s">
        <v>70</v>
      </c>
      <c r="G21" s="268">
        <v>44569.99</v>
      </c>
      <c r="H21" s="167" t="s">
        <v>769</v>
      </c>
      <c r="I21" s="167" t="s">
        <v>784</v>
      </c>
      <c r="J21" s="167" t="s">
        <v>784</v>
      </c>
      <c r="K21" s="167" t="s">
        <v>893</v>
      </c>
      <c r="L21" s="240">
        <v>44569.99</v>
      </c>
      <c r="M21" s="240">
        <f>G21-L21</f>
        <v>0</v>
      </c>
      <c r="N21" s="174" t="s">
        <v>996</v>
      </c>
      <c r="O21" s="168" t="s">
        <v>1159</v>
      </c>
      <c r="P21" s="17" t="s">
        <v>1698</v>
      </c>
      <c r="Q21" s="161" t="s">
        <v>947</v>
      </c>
      <c r="R21" s="171" t="s">
        <v>881</v>
      </c>
      <c r="S21" s="161" t="s">
        <v>772</v>
      </c>
      <c r="T21" s="228" t="s">
        <v>1669</v>
      </c>
      <c r="U21" s="171" t="s">
        <v>1171</v>
      </c>
      <c r="V21" s="161" t="s">
        <v>1172</v>
      </c>
      <c r="W21" s="161" t="s">
        <v>1167</v>
      </c>
      <c r="X21" s="161"/>
    </row>
    <row r="22" spans="1:24" s="153" customFormat="1" ht="57.75" hidden="1" customHeight="1" x14ac:dyDescent="0.25">
      <c r="A22" s="172">
        <v>20</v>
      </c>
      <c r="B22" s="172" t="s">
        <v>853</v>
      </c>
      <c r="C22" s="164" t="s">
        <v>102</v>
      </c>
      <c r="D22" s="172" t="s">
        <v>49</v>
      </c>
      <c r="E22" s="172" t="s">
        <v>69</v>
      </c>
      <c r="F22" s="174" t="s">
        <v>70</v>
      </c>
      <c r="G22" s="268">
        <v>622666.67000000004</v>
      </c>
      <c r="H22" s="167" t="s">
        <v>742</v>
      </c>
      <c r="I22" s="167" t="s">
        <v>783</v>
      </c>
      <c r="J22" s="167" t="s">
        <v>783</v>
      </c>
      <c r="K22" s="167" t="s">
        <v>791</v>
      </c>
      <c r="L22" s="240"/>
      <c r="M22" s="240"/>
      <c r="N22" s="174"/>
      <c r="O22" s="168"/>
      <c r="P22" s="175"/>
      <c r="Q22" s="161" t="s">
        <v>938</v>
      </c>
      <c r="R22" s="171" t="s">
        <v>905</v>
      </c>
      <c r="S22" s="161"/>
      <c r="T22" s="228"/>
      <c r="U22" s="171" t="s">
        <v>1136</v>
      </c>
      <c r="V22" s="161" t="s">
        <v>1137</v>
      </c>
      <c r="W22" s="161" t="s">
        <v>1138</v>
      </c>
      <c r="X22" s="161"/>
    </row>
    <row r="23" spans="1:24" s="153" customFormat="1" ht="51" customHeight="1" x14ac:dyDescent="0.25">
      <c r="A23" s="172">
        <v>21</v>
      </c>
      <c r="B23" s="172" t="s">
        <v>854</v>
      </c>
      <c r="C23" s="164" t="s">
        <v>102</v>
      </c>
      <c r="D23" s="172" t="s">
        <v>49</v>
      </c>
      <c r="E23" s="172" t="s">
        <v>69</v>
      </c>
      <c r="F23" s="174" t="s">
        <v>709</v>
      </c>
      <c r="G23" s="268">
        <v>1520000</v>
      </c>
      <c r="H23" s="167" t="s">
        <v>744</v>
      </c>
      <c r="I23" s="167" t="s">
        <v>791</v>
      </c>
      <c r="J23" s="167" t="s">
        <v>791</v>
      </c>
      <c r="K23" s="167" t="s">
        <v>800</v>
      </c>
      <c r="L23" s="240">
        <v>1520000</v>
      </c>
      <c r="M23" s="240">
        <f>G23-L23</f>
        <v>0</v>
      </c>
      <c r="N23" s="174" t="s">
        <v>997</v>
      </c>
      <c r="O23" s="168" t="s">
        <v>1302</v>
      </c>
      <c r="P23" s="175" t="s">
        <v>903</v>
      </c>
      <c r="Q23" s="161" t="s">
        <v>904</v>
      </c>
      <c r="R23" s="171" t="s">
        <v>902</v>
      </c>
      <c r="S23" s="161" t="s">
        <v>772</v>
      </c>
      <c r="T23" s="228" t="s">
        <v>1670</v>
      </c>
      <c r="U23" s="171" t="s">
        <v>1299</v>
      </c>
      <c r="V23" s="161" t="s">
        <v>1300</v>
      </c>
      <c r="W23" s="161" t="s">
        <v>1301</v>
      </c>
      <c r="X23" s="161"/>
    </row>
    <row r="24" spans="1:24" s="153" customFormat="1" ht="51" customHeight="1" x14ac:dyDescent="0.25">
      <c r="A24" s="172">
        <v>22</v>
      </c>
      <c r="B24" s="172" t="s">
        <v>855</v>
      </c>
      <c r="C24" s="164" t="s">
        <v>102</v>
      </c>
      <c r="D24" s="172" t="s">
        <v>49</v>
      </c>
      <c r="E24" s="172" t="s">
        <v>69</v>
      </c>
      <c r="F24" s="174" t="s">
        <v>70</v>
      </c>
      <c r="G24" s="268">
        <v>478600</v>
      </c>
      <c r="H24" s="167" t="s">
        <v>744</v>
      </c>
      <c r="I24" s="167" t="s">
        <v>789</v>
      </c>
      <c r="J24" s="167" t="s">
        <v>789</v>
      </c>
      <c r="K24" s="167" t="s">
        <v>799</v>
      </c>
      <c r="L24" s="240">
        <v>476207</v>
      </c>
      <c r="M24" s="240">
        <f>G24-L24</f>
        <v>2393</v>
      </c>
      <c r="N24" s="174" t="s">
        <v>998</v>
      </c>
      <c r="O24" s="168" t="s">
        <v>2879</v>
      </c>
      <c r="P24" s="175" t="s">
        <v>933</v>
      </c>
      <c r="Q24" s="161" t="s">
        <v>949</v>
      </c>
      <c r="R24" s="171" t="s">
        <v>930</v>
      </c>
      <c r="S24" s="161" t="s">
        <v>986</v>
      </c>
      <c r="T24" s="495" t="s">
        <v>2880</v>
      </c>
      <c r="U24" s="171" t="s">
        <v>2934</v>
      </c>
      <c r="V24" s="161" t="s">
        <v>2935</v>
      </c>
      <c r="W24" s="161" t="s">
        <v>2936</v>
      </c>
      <c r="X24" s="161"/>
    </row>
    <row r="25" spans="1:24" s="153" customFormat="1" ht="51" customHeight="1" x14ac:dyDescent="0.25">
      <c r="A25" s="172">
        <v>23</v>
      </c>
      <c r="B25" s="172" t="s">
        <v>856</v>
      </c>
      <c r="C25" s="172"/>
      <c r="D25" s="172" t="s">
        <v>49</v>
      </c>
      <c r="E25" s="172" t="s">
        <v>69</v>
      </c>
      <c r="F25" s="174" t="s">
        <v>70</v>
      </c>
      <c r="G25" s="268">
        <v>86152.72</v>
      </c>
      <c r="H25" s="167" t="s">
        <v>744</v>
      </c>
      <c r="I25" s="167" t="s">
        <v>791</v>
      </c>
      <c r="J25" s="167" t="s">
        <v>791</v>
      </c>
      <c r="K25" s="167" t="s">
        <v>800</v>
      </c>
      <c r="L25" s="240">
        <v>78398.86</v>
      </c>
      <c r="M25" s="240">
        <f>G25-L25</f>
        <v>7753.8600000000006</v>
      </c>
      <c r="N25" s="174" t="s">
        <v>1006</v>
      </c>
      <c r="O25" s="168" t="s">
        <v>1234</v>
      </c>
      <c r="P25" s="17" t="s">
        <v>1698</v>
      </c>
      <c r="Q25" s="161" t="s">
        <v>946</v>
      </c>
      <c r="R25" s="171" t="s">
        <v>934</v>
      </c>
      <c r="S25" s="161" t="s">
        <v>772</v>
      </c>
      <c r="T25" s="231" t="s">
        <v>1671</v>
      </c>
      <c r="U25" s="171" t="s">
        <v>1277</v>
      </c>
      <c r="V25" s="161" t="s">
        <v>1278</v>
      </c>
      <c r="W25" s="161" t="s">
        <v>1279</v>
      </c>
      <c r="X25" s="161"/>
    </row>
    <row r="26" spans="1:24" s="153" customFormat="1" ht="99.75" customHeight="1" x14ac:dyDescent="0.25">
      <c r="A26" s="172">
        <v>24</v>
      </c>
      <c r="B26" s="172" t="s">
        <v>861</v>
      </c>
      <c r="C26" s="164" t="s">
        <v>102</v>
      </c>
      <c r="D26" s="172" t="s">
        <v>49</v>
      </c>
      <c r="E26" s="172" t="s">
        <v>69</v>
      </c>
      <c r="F26" s="174" t="s">
        <v>50</v>
      </c>
      <c r="G26" s="268">
        <v>89533.56</v>
      </c>
      <c r="H26" s="167" t="s">
        <v>857</v>
      </c>
      <c r="I26" s="167" t="s">
        <v>800</v>
      </c>
      <c r="J26" s="167" t="s">
        <v>800</v>
      </c>
      <c r="K26" s="167" t="s">
        <v>1085</v>
      </c>
      <c r="L26" s="240">
        <v>55499.19</v>
      </c>
      <c r="M26" s="240">
        <f>G26-L26</f>
        <v>34034.369999999995</v>
      </c>
      <c r="N26" s="174" t="s">
        <v>1208</v>
      </c>
      <c r="O26" s="168">
        <v>44926</v>
      </c>
      <c r="P26" s="175" t="s">
        <v>955</v>
      </c>
      <c r="Q26" s="161" t="s">
        <v>950</v>
      </c>
      <c r="R26" s="171" t="s">
        <v>1089</v>
      </c>
      <c r="S26" s="192" t="s">
        <v>1177</v>
      </c>
      <c r="T26" s="230" t="s">
        <v>2784</v>
      </c>
      <c r="U26" s="171"/>
      <c r="V26" s="161"/>
      <c r="W26" s="161"/>
      <c r="X26" s="161"/>
    </row>
    <row r="27" spans="1:24" s="153" customFormat="1" ht="42.75" hidden="1" customHeight="1" x14ac:dyDescent="0.25">
      <c r="A27" s="172">
        <v>25</v>
      </c>
      <c r="B27" s="172" t="s">
        <v>871</v>
      </c>
      <c r="C27" s="164" t="s">
        <v>102</v>
      </c>
      <c r="D27" s="172" t="s">
        <v>49</v>
      </c>
      <c r="E27" s="172" t="s">
        <v>69</v>
      </c>
      <c r="F27" s="174" t="s">
        <v>768</v>
      </c>
      <c r="G27" s="268">
        <v>1789177.5</v>
      </c>
      <c r="H27" s="167" t="s">
        <v>838</v>
      </c>
      <c r="I27" s="167" t="s">
        <v>815</v>
      </c>
      <c r="J27" s="167" t="s">
        <v>815</v>
      </c>
      <c r="K27" s="167" t="s">
        <v>939</v>
      </c>
      <c r="L27" s="240"/>
      <c r="M27" s="240"/>
      <c r="N27" s="174"/>
      <c r="O27" s="168"/>
      <c r="P27" s="175"/>
      <c r="Q27" s="161" t="s">
        <v>874</v>
      </c>
      <c r="R27" s="177" t="s">
        <v>773</v>
      </c>
      <c r="S27" s="177"/>
      <c r="T27" s="228"/>
      <c r="U27" s="171" t="s">
        <v>952</v>
      </c>
      <c r="V27" s="161" t="s">
        <v>953</v>
      </c>
      <c r="W27" s="161" t="s">
        <v>954</v>
      </c>
      <c r="X27" s="161"/>
    </row>
    <row r="28" spans="1:24" s="153" customFormat="1" ht="51" customHeight="1" x14ac:dyDescent="0.25">
      <c r="A28" s="172">
        <v>26</v>
      </c>
      <c r="B28" s="172" t="s">
        <v>890</v>
      </c>
      <c r="C28" s="164" t="s">
        <v>102</v>
      </c>
      <c r="D28" s="172" t="s">
        <v>49</v>
      </c>
      <c r="E28" s="172" t="s">
        <v>69</v>
      </c>
      <c r="F28" s="174" t="s">
        <v>70</v>
      </c>
      <c r="G28" s="268">
        <v>140199.75</v>
      </c>
      <c r="H28" s="167" t="s">
        <v>784</v>
      </c>
      <c r="I28" s="167" t="s">
        <v>889</v>
      </c>
      <c r="J28" s="167" t="s">
        <v>889</v>
      </c>
      <c r="K28" s="167" t="s">
        <v>971</v>
      </c>
      <c r="L28" s="240">
        <v>140199.75</v>
      </c>
      <c r="M28" s="240">
        <f>G28-L28</f>
        <v>0</v>
      </c>
      <c r="N28" s="174" t="s">
        <v>1026</v>
      </c>
      <c r="O28" s="168" t="s">
        <v>1233</v>
      </c>
      <c r="P28" s="175" t="s">
        <v>963</v>
      </c>
      <c r="Q28" s="161" t="s">
        <v>964</v>
      </c>
      <c r="R28" s="171" t="s">
        <v>965</v>
      </c>
      <c r="S28" s="161" t="s">
        <v>1027</v>
      </c>
      <c r="T28" s="228" t="s">
        <v>1662</v>
      </c>
      <c r="U28" s="171" t="s">
        <v>1238</v>
      </c>
      <c r="V28" s="161" t="s">
        <v>1239</v>
      </c>
      <c r="W28" s="161" t="s">
        <v>1163</v>
      </c>
      <c r="X28" s="161"/>
    </row>
    <row r="29" spans="1:24" s="153" customFormat="1" ht="230.25" customHeight="1" x14ac:dyDescent="0.25">
      <c r="A29" s="172">
        <v>27</v>
      </c>
      <c r="B29" s="172" t="s">
        <v>961</v>
      </c>
      <c r="C29" s="164" t="s">
        <v>102</v>
      </c>
      <c r="D29" s="172" t="s">
        <v>49</v>
      </c>
      <c r="E29" s="172" t="s">
        <v>69</v>
      </c>
      <c r="F29" s="174" t="s">
        <v>50</v>
      </c>
      <c r="G29" s="268">
        <v>600000</v>
      </c>
      <c r="H29" s="167" t="s">
        <v>839</v>
      </c>
      <c r="I29" s="167" t="s">
        <v>895</v>
      </c>
      <c r="J29" s="167" t="s">
        <v>895</v>
      </c>
      <c r="K29" s="167" t="s">
        <v>935</v>
      </c>
      <c r="L29" s="240">
        <v>600000</v>
      </c>
      <c r="M29" s="240">
        <f>G29-L29</f>
        <v>0</v>
      </c>
      <c r="N29" s="174" t="s">
        <v>1086</v>
      </c>
      <c r="O29" s="168">
        <v>44926</v>
      </c>
      <c r="P29" s="179" t="s">
        <v>1007</v>
      </c>
      <c r="Q29" s="161" t="s">
        <v>1008</v>
      </c>
      <c r="R29" s="171" t="s">
        <v>965</v>
      </c>
      <c r="S29" s="161" t="s">
        <v>1046</v>
      </c>
      <c r="T29" s="228" t="s">
        <v>2450</v>
      </c>
      <c r="U29" s="171"/>
      <c r="V29" s="161"/>
      <c r="W29" s="161"/>
      <c r="X29" s="161"/>
    </row>
    <row r="30" spans="1:24" s="153" customFormat="1" ht="286.5" customHeight="1" x14ac:dyDescent="0.25">
      <c r="A30" s="172">
        <v>28</v>
      </c>
      <c r="B30" s="172" t="s">
        <v>967</v>
      </c>
      <c r="C30" s="164" t="s">
        <v>102</v>
      </c>
      <c r="D30" s="172" t="s">
        <v>49</v>
      </c>
      <c r="E30" s="172" t="s">
        <v>69</v>
      </c>
      <c r="F30" s="174" t="s">
        <v>50</v>
      </c>
      <c r="G30" s="268">
        <v>167500</v>
      </c>
      <c r="H30" s="167" t="s">
        <v>889</v>
      </c>
      <c r="I30" s="167" t="s">
        <v>935</v>
      </c>
      <c r="J30" s="167" t="s">
        <v>935</v>
      </c>
      <c r="K30" s="167" t="s">
        <v>1020</v>
      </c>
      <c r="L30" s="240">
        <v>167500</v>
      </c>
      <c r="M30" s="240">
        <f>G30-L30</f>
        <v>0</v>
      </c>
      <c r="N30" s="174" t="s">
        <v>1083</v>
      </c>
      <c r="O30" s="168" t="s">
        <v>2738</v>
      </c>
      <c r="P30" s="180" t="s">
        <v>1010</v>
      </c>
      <c r="Q30" s="161" t="s">
        <v>1009</v>
      </c>
      <c r="R30" s="171" t="s">
        <v>902</v>
      </c>
      <c r="S30" s="161" t="s">
        <v>1046</v>
      </c>
      <c r="T30" s="228" t="s">
        <v>2608</v>
      </c>
      <c r="U30" s="171"/>
      <c r="V30" s="161"/>
      <c r="W30" s="161"/>
      <c r="X30" s="161"/>
    </row>
    <row r="31" spans="1:24" s="153" customFormat="1" ht="88.5" customHeight="1" x14ac:dyDescent="0.25">
      <c r="A31" s="172">
        <v>29</v>
      </c>
      <c r="B31" s="172" t="s">
        <v>969</v>
      </c>
      <c r="C31" s="164" t="s">
        <v>102</v>
      </c>
      <c r="D31" s="172" t="s">
        <v>49</v>
      </c>
      <c r="E31" s="172" t="s">
        <v>69</v>
      </c>
      <c r="F31" s="174" t="s">
        <v>50</v>
      </c>
      <c r="G31" s="268">
        <v>500000</v>
      </c>
      <c r="H31" s="167" t="s">
        <v>889</v>
      </c>
      <c r="I31" s="167" t="s">
        <v>935</v>
      </c>
      <c r="J31" s="167" t="s">
        <v>935</v>
      </c>
      <c r="K31" s="167" t="s">
        <v>896</v>
      </c>
      <c r="L31" s="240">
        <v>500000</v>
      </c>
      <c r="M31" s="240">
        <f>G31-L31</f>
        <v>0</v>
      </c>
      <c r="N31" s="174" t="s">
        <v>1087</v>
      </c>
      <c r="O31" s="168">
        <v>44926</v>
      </c>
      <c r="P31" s="179" t="s">
        <v>1007</v>
      </c>
      <c r="Q31" s="161" t="s">
        <v>1008</v>
      </c>
      <c r="R31" s="171" t="s">
        <v>902</v>
      </c>
      <c r="S31" s="161" t="s">
        <v>1046</v>
      </c>
      <c r="T31" s="230" t="s">
        <v>2452</v>
      </c>
      <c r="U31" s="171"/>
      <c r="V31" s="161"/>
      <c r="W31" s="161"/>
      <c r="X31" s="161"/>
    </row>
    <row r="32" spans="1:24" s="153" customFormat="1" ht="51" customHeight="1" x14ac:dyDescent="0.25">
      <c r="A32" s="172">
        <v>30</v>
      </c>
      <c r="B32" s="172" t="s">
        <v>990</v>
      </c>
      <c r="C32" s="164" t="s">
        <v>102</v>
      </c>
      <c r="D32" s="172" t="s">
        <v>49</v>
      </c>
      <c r="E32" s="172" t="s">
        <v>69</v>
      </c>
      <c r="F32" s="174" t="s">
        <v>756</v>
      </c>
      <c r="G32" s="268">
        <v>448000</v>
      </c>
      <c r="H32" s="167" t="s">
        <v>991</v>
      </c>
      <c r="I32" s="167" t="s">
        <v>896</v>
      </c>
      <c r="J32" s="167" t="s">
        <v>896</v>
      </c>
      <c r="K32" s="167" t="s">
        <v>1021</v>
      </c>
      <c r="L32" s="240">
        <v>448000</v>
      </c>
      <c r="M32" s="240">
        <f>G32-L32</f>
        <v>0</v>
      </c>
      <c r="N32" s="174" t="s">
        <v>1082</v>
      </c>
      <c r="O32" s="168" t="s">
        <v>1585</v>
      </c>
      <c r="P32" s="175" t="s">
        <v>903</v>
      </c>
      <c r="Q32" s="161" t="s">
        <v>1018</v>
      </c>
      <c r="R32" s="171" t="s">
        <v>902</v>
      </c>
      <c r="S32" s="161" t="s">
        <v>772</v>
      </c>
      <c r="T32" s="228" t="s">
        <v>1663</v>
      </c>
      <c r="U32" s="171" t="s">
        <v>2052</v>
      </c>
      <c r="V32" s="161" t="s">
        <v>2053</v>
      </c>
      <c r="W32" s="161" t="s">
        <v>2054</v>
      </c>
      <c r="X32" s="161"/>
    </row>
    <row r="33" spans="1:24" s="153" customFormat="1" ht="51" hidden="1" customHeight="1" x14ac:dyDescent="0.25">
      <c r="A33" s="172">
        <v>31</v>
      </c>
      <c r="B33" s="172" t="s">
        <v>1019</v>
      </c>
      <c r="C33" s="164" t="s">
        <v>102</v>
      </c>
      <c r="D33" s="172" t="s">
        <v>49</v>
      </c>
      <c r="E33" s="172" t="s">
        <v>69</v>
      </c>
      <c r="F33" s="174" t="s">
        <v>756</v>
      </c>
      <c r="G33" s="268">
        <v>471669.48</v>
      </c>
      <c r="H33" s="167" t="s">
        <v>958</v>
      </c>
      <c r="I33" s="167" t="s">
        <v>960</v>
      </c>
      <c r="J33" s="167" t="s">
        <v>960</v>
      </c>
      <c r="K33" s="167" t="s">
        <v>1088</v>
      </c>
      <c r="L33" s="240"/>
      <c r="M33" s="240"/>
      <c r="N33" s="174"/>
      <c r="O33" s="168"/>
      <c r="P33" s="175"/>
      <c r="Q33" s="161" t="s">
        <v>966</v>
      </c>
      <c r="R33" s="177" t="s">
        <v>773</v>
      </c>
      <c r="S33" s="161"/>
      <c r="T33" s="228"/>
      <c r="U33" s="171" t="s">
        <v>1097</v>
      </c>
      <c r="V33" s="161" t="s">
        <v>1099</v>
      </c>
      <c r="W33" s="161" t="s">
        <v>1098</v>
      </c>
      <c r="X33" s="161"/>
    </row>
    <row r="34" spans="1:24" s="153" customFormat="1" ht="35.25" customHeight="1" x14ac:dyDescent="0.25">
      <c r="A34" s="172">
        <v>32</v>
      </c>
      <c r="B34" s="172" t="s">
        <v>1030</v>
      </c>
      <c r="C34" s="172"/>
      <c r="D34" s="172" t="s">
        <v>49</v>
      </c>
      <c r="E34" s="172" t="s">
        <v>69</v>
      </c>
      <c r="F34" s="174" t="s">
        <v>50</v>
      </c>
      <c r="G34" s="268">
        <v>1233333.3999999999</v>
      </c>
      <c r="H34" s="167" t="s">
        <v>1035</v>
      </c>
      <c r="I34" s="167" t="s">
        <v>1017</v>
      </c>
      <c r="J34" s="167" t="s">
        <v>1017</v>
      </c>
      <c r="K34" s="167" t="s">
        <v>959</v>
      </c>
      <c r="L34" s="240">
        <v>1208666.72</v>
      </c>
      <c r="M34" s="240">
        <f>G34-L34</f>
        <v>24666.679999999935</v>
      </c>
      <c r="N34" s="174" t="s">
        <v>1207</v>
      </c>
      <c r="O34" s="168" t="s">
        <v>1389</v>
      </c>
      <c r="P34" s="175" t="s">
        <v>1121</v>
      </c>
      <c r="Q34" s="161" t="s">
        <v>1005</v>
      </c>
      <c r="R34" s="171" t="s">
        <v>807</v>
      </c>
      <c r="S34" s="161" t="s">
        <v>1046</v>
      </c>
      <c r="T34" s="228" t="s">
        <v>1664</v>
      </c>
      <c r="U34" s="171" t="s">
        <v>1394</v>
      </c>
      <c r="V34" s="161" t="s">
        <v>1393</v>
      </c>
      <c r="W34" s="161" t="s">
        <v>1392</v>
      </c>
      <c r="X34" s="161"/>
    </row>
    <row r="35" spans="1:24" s="153" customFormat="1" ht="51" customHeight="1" x14ac:dyDescent="0.25">
      <c r="A35" s="163">
        <v>33</v>
      </c>
      <c r="B35" s="163" t="s">
        <v>1032</v>
      </c>
      <c r="C35" s="163"/>
      <c r="D35" s="163" t="s">
        <v>49</v>
      </c>
      <c r="E35" s="163" t="s">
        <v>69</v>
      </c>
      <c r="F35" s="165" t="s">
        <v>768</v>
      </c>
      <c r="G35" s="267">
        <v>3230857.24</v>
      </c>
      <c r="H35" s="166" t="s">
        <v>1047</v>
      </c>
      <c r="I35" s="166" t="s">
        <v>1012</v>
      </c>
      <c r="J35" s="166" t="s">
        <v>1012</v>
      </c>
      <c r="K35" s="166" t="s">
        <v>1028</v>
      </c>
      <c r="L35" s="244">
        <v>1680045.32</v>
      </c>
      <c r="M35" s="241">
        <f>G35-L35</f>
        <v>1550811.9200000002</v>
      </c>
      <c r="N35" s="174" t="s">
        <v>1387</v>
      </c>
      <c r="O35" s="176" t="s">
        <v>1843</v>
      </c>
      <c r="P35" s="170" t="s">
        <v>1188</v>
      </c>
      <c r="Q35" s="170" t="s">
        <v>1174</v>
      </c>
      <c r="R35" s="177" t="s">
        <v>1189</v>
      </c>
      <c r="S35" s="192" t="s">
        <v>1347</v>
      </c>
      <c r="T35" s="228" t="s">
        <v>1756</v>
      </c>
      <c r="U35" s="171" t="s">
        <v>1837</v>
      </c>
      <c r="V35" s="161" t="s">
        <v>1839</v>
      </c>
      <c r="W35" s="161" t="s">
        <v>1840</v>
      </c>
      <c r="X35" s="161"/>
    </row>
    <row r="36" spans="1:24" s="153" customFormat="1" ht="47.25" hidden="1" customHeight="1" x14ac:dyDescent="0.25">
      <c r="A36" s="172">
        <v>34</v>
      </c>
      <c r="B36" s="172" t="s">
        <v>1034</v>
      </c>
      <c r="C36" s="164" t="s">
        <v>102</v>
      </c>
      <c r="D36" s="172" t="s">
        <v>49</v>
      </c>
      <c r="E36" s="172" t="s">
        <v>69</v>
      </c>
      <c r="F36" s="174" t="s">
        <v>768</v>
      </c>
      <c r="G36" s="268">
        <v>4256402.16</v>
      </c>
      <c r="H36" s="167" t="s">
        <v>1047</v>
      </c>
      <c r="I36" s="167" t="s">
        <v>1012</v>
      </c>
      <c r="J36" s="167" t="s">
        <v>1012</v>
      </c>
      <c r="K36" s="167" t="s">
        <v>1028</v>
      </c>
      <c r="L36" s="240"/>
      <c r="M36" s="240"/>
      <c r="N36" s="174"/>
      <c r="O36" s="168"/>
      <c r="P36" s="181"/>
      <c r="Q36" s="161" t="s">
        <v>1175</v>
      </c>
      <c r="R36" s="171" t="s">
        <v>1193</v>
      </c>
      <c r="S36" s="161"/>
      <c r="T36" s="228"/>
      <c r="U36" s="171" t="s">
        <v>1243</v>
      </c>
      <c r="V36" s="161" t="s">
        <v>1244</v>
      </c>
      <c r="W36" s="161" t="s">
        <v>1245</v>
      </c>
      <c r="X36" s="161"/>
    </row>
    <row r="37" spans="1:24" s="153" customFormat="1" ht="42.75" hidden="1" customHeight="1" x14ac:dyDescent="0.25">
      <c r="A37" s="172">
        <v>35</v>
      </c>
      <c r="B37" s="172" t="s">
        <v>1036</v>
      </c>
      <c r="C37" s="164" t="s">
        <v>102</v>
      </c>
      <c r="D37" s="172" t="s">
        <v>49</v>
      </c>
      <c r="E37" s="172" t="s">
        <v>69</v>
      </c>
      <c r="F37" s="174" t="s">
        <v>70</v>
      </c>
      <c r="G37" s="268">
        <v>96508.800000000003</v>
      </c>
      <c r="H37" s="167" t="s">
        <v>957</v>
      </c>
      <c r="I37" s="167" t="s">
        <v>959</v>
      </c>
      <c r="J37" s="167" t="s">
        <v>959</v>
      </c>
      <c r="K37" s="167" t="s">
        <v>1132</v>
      </c>
      <c r="L37" s="240"/>
      <c r="M37" s="240"/>
      <c r="N37" s="174"/>
      <c r="O37" s="168"/>
      <c r="P37" s="175"/>
      <c r="Q37" s="161" t="s">
        <v>1038</v>
      </c>
      <c r="R37" s="177" t="s">
        <v>773</v>
      </c>
      <c r="S37" s="161"/>
      <c r="T37" s="228"/>
      <c r="U37" s="171" t="s">
        <v>1124</v>
      </c>
      <c r="V37" s="161" t="s">
        <v>1125</v>
      </c>
      <c r="W37" s="161" t="s">
        <v>1126</v>
      </c>
      <c r="X37" s="161"/>
    </row>
    <row r="38" spans="1:24" ht="126" customHeight="1" x14ac:dyDescent="0.25">
      <c r="A38" s="172">
        <v>36</v>
      </c>
      <c r="B38" s="172" t="s">
        <v>1096</v>
      </c>
      <c r="C38" s="164" t="s">
        <v>102</v>
      </c>
      <c r="D38" s="172" t="s">
        <v>910</v>
      </c>
      <c r="F38" s="174" t="s">
        <v>50</v>
      </c>
      <c r="G38" s="268">
        <v>1634200</v>
      </c>
      <c r="H38" s="167" t="s">
        <v>1048</v>
      </c>
      <c r="I38" s="167" t="s">
        <v>1142</v>
      </c>
      <c r="J38" s="167" t="s">
        <v>1049</v>
      </c>
      <c r="K38" s="167" t="s">
        <v>1050</v>
      </c>
      <c r="L38" s="240">
        <v>1634200</v>
      </c>
      <c r="M38" s="240">
        <f t="shared" ref="M38:M44" si="1">G38-L38</f>
        <v>0</v>
      </c>
      <c r="N38" s="174" t="s">
        <v>1346</v>
      </c>
      <c r="O38" s="168">
        <v>44834</v>
      </c>
      <c r="P38" s="175" t="s">
        <v>1307</v>
      </c>
      <c r="Q38" s="161" t="s">
        <v>1084</v>
      </c>
      <c r="R38" s="171" t="s">
        <v>965</v>
      </c>
      <c r="S38" s="161" t="s">
        <v>1738</v>
      </c>
      <c r="T38" s="228" t="s">
        <v>1737</v>
      </c>
      <c r="U38" s="171"/>
      <c r="V38" s="181"/>
      <c r="W38" s="181"/>
      <c r="X38" s="181"/>
    </row>
    <row r="39" spans="1:24" ht="48" customHeight="1" x14ac:dyDescent="0.25">
      <c r="A39" s="172">
        <v>37</v>
      </c>
      <c r="B39" s="153" t="s">
        <v>1100</v>
      </c>
      <c r="C39" s="172"/>
      <c r="D39" s="172" t="s">
        <v>49</v>
      </c>
      <c r="E39" s="172" t="s">
        <v>69</v>
      </c>
      <c r="F39" s="174" t="s">
        <v>50</v>
      </c>
      <c r="G39" s="268">
        <v>166133.28</v>
      </c>
      <c r="H39" s="167" t="s">
        <v>1017</v>
      </c>
      <c r="I39" s="167" t="s">
        <v>1012</v>
      </c>
      <c r="J39" s="167" t="s">
        <v>1012</v>
      </c>
      <c r="K39" s="167" t="s">
        <v>1028</v>
      </c>
      <c r="L39" s="240">
        <v>54823.9</v>
      </c>
      <c r="M39" s="240">
        <f t="shared" si="1"/>
        <v>111309.38</v>
      </c>
      <c r="N39" s="174" t="s">
        <v>1308</v>
      </c>
      <c r="O39" s="168" t="s">
        <v>2507</v>
      </c>
      <c r="P39" s="175" t="s">
        <v>1173</v>
      </c>
      <c r="Q39" s="161" t="s">
        <v>1039</v>
      </c>
      <c r="R39" s="171" t="s">
        <v>835</v>
      </c>
      <c r="S39" s="192" t="s">
        <v>1216</v>
      </c>
      <c r="T39" s="228" t="s">
        <v>2437</v>
      </c>
      <c r="U39" s="171" t="s">
        <v>2518</v>
      </c>
      <c r="V39" s="181" t="s">
        <v>2519</v>
      </c>
      <c r="W39" s="181" t="s">
        <v>2523</v>
      </c>
      <c r="X39" s="181"/>
    </row>
    <row r="40" spans="1:24" ht="47.25" customHeight="1" x14ac:dyDescent="0.25">
      <c r="A40" s="172">
        <v>38</v>
      </c>
      <c r="B40" s="182" t="s">
        <v>1127</v>
      </c>
      <c r="C40" s="172"/>
      <c r="D40" s="172" t="s">
        <v>49</v>
      </c>
      <c r="E40" s="172" t="s">
        <v>69</v>
      </c>
      <c r="F40" s="174" t="s">
        <v>70</v>
      </c>
      <c r="G40" s="268">
        <v>18000</v>
      </c>
      <c r="H40" s="167" t="s">
        <v>959</v>
      </c>
      <c r="I40" s="167" t="s">
        <v>1128</v>
      </c>
      <c r="J40" s="167" t="s">
        <v>1103</v>
      </c>
      <c r="K40" s="167" t="s">
        <v>1044</v>
      </c>
      <c r="L40" s="240">
        <v>17910</v>
      </c>
      <c r="M40" s="240">
        <f t="shared" si="1"/>
        <v>90</v>
      </c>
      <c r="N40" s="174" t="s">
        <v>1395</v>
      </c>
      <c r="O40" s="168" t="s">
        <v>1492</v>
      </c>
      <c r="P40" s="175" t="s">
        <v>1217</v>
      </c>
      <c r="Q40" s="161" t="s">
        <v>1123</v>
      </c>
      <c r="R40" s="171" t="s">
        <v>934</v>
      </c>
      <c r="S40" s="161" t="s">
        <v>1046</v>
      </c>
      <c r="T40" s="232" t="s">
        <v>1672</v>
      </c>
      <c r="U40" s="161" t="s">
        <v>1437</v>
      </c>
      <c r="V40" s="181" t="s">
        <v>1458</v>
      </c>
      <c r="W40" s="181" t="s">
        <v>1459</v>
      </c>
      <c r="X40" s="181"/>
    </row>
    <row r="41" spans="1:24" ht="74.25" customHeight="1" x14ac:dyDescent="0.25">
      <c r="A41" s="172">
        <v>39</v>
      </c>
      <c r="B41" s="172" t="s">
        <v>1129</v>
      </c>
      <c r="C41" s="172"/>
      <c r="D41" s="172" t="s">
        <v>49</v>
      </c>
      <c r="E41" s="172" t="s">
        <v>69</v>
      </c>
      <c r="F41" s="174" t="s">
        <v>1141</v>
      </c>
      <c r="G41" s="268">
        <v>149096.69</v>
      </c>
      <c r="H41" s="167" t="s">
        <v>959</v>
      </c>
      <c r="I41" s="167" t="s">
        <v>1128</v>
      </c>
      <c r="J41" s="167" t="s">
        <v>1103</v>
      </c>
      <c r="K41" s="167" t="s">
        <v>1044</v>
      </c>
      <c r="L41" s="240">
        <v>145354.51</v>
      </c>
      <c r="M41" s="240">
        <f t="shared" si="1"/>
        <v>3742.179999999993</v>
      </c>
      <c r="N41" s="174" t="s">
        <v>1396</v>
      </c>
      <c r="O41" s="168" t="s">
        <v>1493</v>
      </c>
      <c r="P41" s="175" t="s">
        <v>1218</v>
      </c>
      <c r="Q41" s="161" t="s">
        <v>1122</v>
      </c>
      <c r="R41" s="171" t="s">
        <v>934</v>
      </c>
      <c r="S41" s="161" t="s">
        <v>772</v>
      </c>
      <c r="T41" s="228" t="s">
        <v>1673</v>
      </c>
      <c r="U41" s="161" t="s">
        <v>1519</v>
      </c>
      <c r="V41" s="181" t="s">
        <v>1520</v>
      </c>
      <c r="W41" s="181" t="s">
        <v>1523</v>
      </c>
      <c r="X41" s="181"/>
    </row>
    <row r="42" spans="1:24" s="153" customFormat="1" ht="75" customHeight="1" x14ac:dyDescent="0.25">
      <c r="A42" s="172">
        <v>40</v>
      </c>
      <c r="B42" s="172" t="s">
        <v>1149</v>
      </c>
      <c r="C42" s="172"/>
      <c r="D42" s="172" t="s">
        <v>49</v>
      </c>
      <c r="E42" s="172" t="s">
        <v>69</v>
      </c>
      <c r="F42" s="174" t="s">
        <v>70</v>
      </c>
      <c r="G42" s="268">
        <v>3034999.94</v>
      </c>
      <c r="H42" s="167" t="s">
        <v>1148</v>
      </c>
      <c r="I42" s="167" t="s">
        <v>1044</v>
      </c>
      <c r="J42" s="167" t="s">
        <v>1044</v>
      </c>
      <c r="K42" s="167" t="s">
        <v>1045</v>
      </c>
      <c r="L42" s="240">
        <v>2666500</v>
      </c>
      <c r="M42" s="240">
        <f t="shared" si="1"/>
        <v>368499.93999999994</v>
      </c>
      <c r="N42" s="174" t="s">
        <v>1397</v>
      </c>
      <c r="O42" s="168" t="s">
        <v>2959</v>
      </c>
      <c r="P42" s="175" t="s">
        <v>1223</v>
      </c>
      <c r="Q42" s="161" t="s">
        <v>1143</v>
      </c>
      <c r="R42" s="171" t="s">
        <v>835</v>
      </c>
      <c r="S42" s="161" t="s">
        <v>1312</v>
      </c>
      <c r="T42" s="229" t="s">
        <v>1732</v>
      </c>
      <c r="U42" s="161"/>
      <c r="V42" s="161"/>
      <c r="W42" s="161"/>
      <c r="X42" s="161"/>
    </row>
    <row r="43" spans="1:24" s="153" customFormat="1" ht="60" customHeight="1" x14ac:dyDescent="0.25">
      <c r="A43" s="172">
        <v>41</v>
      </c>
      <c r="B43" s="161" t="s">
        <v>1147</v>
      </c>
      <c r="C43" s="164" t="s">
        <v>102</v>
      </c>
      <c r="D43" s="172" t="s">
        <v>49</v>
      </c>
      <c r="E43" s="172" t="s">
        <v>69</v>
      </c>
      <c r="F43" s="174" t="s">
        <v>50</v>
      </c>
      <c r="G43" s="268">
        <v>63000</v>
      </c>
      <c r="H43" s="167" t="s">
        <v>1148</v>
      </c>
      <c r="I43" s="167" t="s">
        <v>1044</v>
      </c>
      <c r="J43" s="167" t="s">
        <v>1044</v>
      </c>
      <c r="K43" s="167" t="s">
        <v>1222</v>
      </c>
      <c r="L43" s="240">
        <v>63000</v>
      </c>
      <c r="M43" s="240">
        <f t="shared" si="1"/>
        <v>0</v>
      </c>
      <c r="N43" s="174" t="s">
        <v>1398</v>
      </c>
      <c r="O43" s="168">
        <v>44926</v>
      </c>
      <c r="P43" s="175" t="s">
        <v>1220</v>
      </c>
      <c r="Q43" s="161" t="s">
        <v>1221</v>
      </c>
      <c r="R43" s="171" t="s">
        <v>885</v>
      </c>
      <c r="S43" s="161" t="s">
        <v>1046</v>
      </c>
      <c r="T43" s="233" t="s">
        <v>2459</v>
      </c>
      <c r="U43" s="161"/>
      <c r="V43" s="161"/>
      <c r="W43" s="161"/>
      <c r="X43" s="161"/>
    </row>
    <row r="44" spans="1:24" ht="69.75" customHeight="1" x14ac:dyDescent="0.25">
      <c r="A44" s="172">
        <v>42</v>
      </c>
      <c r="B44" s="172" t="s">
        <v>1150</v>
      </c>
      <c r="C44" s="172"/>
      <c r="D44" s="172" t="s">
        <v>49</v>
      </c>
      <c r="E44" s="172" t="s">
        <v>69</v>
      </c>
      <c r="F44" s="174" t="s">
        <v>70</v>
      </c>
      <c r="G44" s="268">
        <v>791878.8</v>
      </c>
      <c r="H44" s="167" t="s">
        <v>1144</v>
      </c>
      <c r="I44" s="167" t="s">
        <v>1045</v>
      </c>
      <c r="J44" s="167" t="s">
        <v>1045</v>
      </c>
      <c r="K44" s="167" t="s">
        <v>1102</v>
      </c>
      <c r="L44" s="240">
        <v>669136.80000000005</v>
      </c>
      <c r="M44" s="240">
        <f t="shared" si="1"/>
        <v>122742</v>
      </c>
      <c r="N44" s="174" t="s">
        <v>1336</v>
      </c>
      <c r="O44" s="168" t="s">
        <v>1843</v>
      </c>
      <c r="P44" s="175" t="s">
        <v>1228</v>
      </c>
      <c r="Q44" s="161" t="s">
        <v>1145</v>
      </c>
      <c r="R44" s="171" t="s">
        <v>1229</v>
      </c>
      <c r="S44" s="161" t="s">
        <v>1312</v>
      </c>
      <c r="T44" s="228" t="s">
        <v>1755</v>
      </c>
      <c r="U44" s="161"/>
      <c r="V44" s="181"/>
      <c r="W44" s="181"/>
      <c r="X44" s="181"/>
    </row>
    <row r="45" spans="1:24" s="153" customFormat="1" ht="38.25" customHeight="1" x14ac:dyDescent="0.25">
      <c r="A45" s="172">
        <v>43</v>
      </c>
      <c r="B45" s="172" t="s">
        <v>1186</v>
      </c>
      <c r="C45" s="164" t="s">
        <v>102</v>
      </c>
      <c r="D45" s="174" t="s">
        <v>49</v>
      </c>
      <c r="E45" s="172" t="s">
        <v>69</v>
      </c>
      <c r="F45" s="174" t="s">
        <v>746</v>
      </c>
      <c r="G45" s="268">
        <v>646600</v>
      </c>
      <c r="H45" s="167" t="s">
        <v>1028</v>
      </c>
      <c r="I45" s="167" t="s">
        <v>1107</v>
      </c>
      <c r="J45" s="167" t="s">
        <v>1107</v>
      </c>
      <c r="K45" s="167" t="s">
        <v>1269</v>
      </c>
      <c r="L45" s="240">
        <v>615000</v>
      </c>
      <c r="M45" s="240">
        <f t="shared" ref="M45:M51" si="2">G45-L45</f>
        <v>31600</v>
      </c>
      <c r="N45" s="224" t="s">
        <v>1337</v>
      </c>
      <c r="O45" s="168" t="s">
        <v>1491</v>
      </c>
      <c r="P45" s="171" t="s">
        <v>1270</v>
      </c>
      <c r="Q45" s="161" t="s">
        <v>1168</v>
      </c>
      <c r="R45" s="171" t="s">
        <v>885</v>
      </c>
      <c r="S45" s="161" t="s">
        <v>1450</v>
      </c>
      <c r="T45" s="233" t="s">
        <v>1674</v>
      </c>
      <c r="U45" s="171" t="s">
        <v>1810</v>
      </c>
      <c r="V45" s="161" t="s">
        <v>1811</v>
      </c>
      <c r="W45" s="161" t="s">
        <v>1546</v>
      </c>
      <c r="X45" s="161"/>
    </row>
    <row r="46" spans="1:24" s="153" customFormat="1" ht="102" customHeight="1" x14ac:dyDescent="0.25">
      <c r="A46" s="172">
        <v>44</v>
      </c>
      <c r="B46" s="161" t="s">
        <v>1191</v>
      </c>
      <c r="C46" s="164" t="s">
        <v>102</v>
      </c>
      <c r="D46" s="172" t="s">
        <v>49</v>
      </c>
      <c r="E46" s="172" t="s">
        <v>69</v>
      </c>
      <c r="F46" s="174" t="s">
        <v>70</v>
      </c>
      <c r="G46" s="268">
        <v>198000</v>
      </c>
      <c r="H46" s="167" t="s">
        <v>1028</v>
      </c>
      <c r="I46" s="167" t="s">
        <v>1107</v>
      </c>
      <c r="J46" s="167" t="s">
        <v>1107</v>
      </c>
      <c r="K46" s="167" t="s">
        <v>1269</v>
      </c>
      <c r="L46" s="240">
        <v>198000</v>
      </c>
      <c r="M46" s="240">
        <f t="shared" si="2"/>
        <v>0</v>
      </c>
      <c r="N46" s="224" t="s">
        <v>1338</v>
      </c>
      <c r="O46" s="168">
        <v>44925</v>
      </c>
      <c r="P46" s="175" t="s">
        <v>1280</v>
      </c>
      <c r="Q46" s="161" t="s">
        <v>1176</v>
      </c>
      <c r="R46" s="171" t="s">
        <v>885</v>
      </c>
      <c r="S46" s="161" t="s">
        <v>1046</v>
      </c>
      <c r="T46" s="228" t="s">
        <v>2660</v>
      </c>
      <c r="U46" s="171"/>
      <c r="V46" s="161"/>
      <c r="W46" s="161"/>
      <c r="X46" s="161"/>
    </row>
    <row r="47" spans="1:24" s="153" customFormat="1" ht="59.25" customHeight="1" x14ac:dyDescent="0.25">
      <c r="A47" s="172">
        <v>45</v>
      </c>
      <c r="B47" s="183" t="s">
        <v>1526</v>
      </c>
      <c r="C47" s="172"/>
      <c r="D47" s="172" t="s">
        <v>49</v>
      </c>
      <c r="E47" s="172" t="s">
        <v>69</v>
      </c>
      <c r="F47" s="174" t="s">
        <v>70</v>
      </c>
      <c r="G47" s="268">
        <v>52981.2</v>
      </c>
      <c r="H47" s="167" t="s">
        <v>1190</v>
      </c>
      <c r="I47" s="167" t="s">
        <v>1049</v>
      </c>
      <c r="J47" s="167" t="s">
        <v>1049</v>
      </c>
      <c r="K47" s="167" t="s">
        <v>1104</v>
      </c>
      <c r="L47" s="240">
        <v>45828.71</v>
      </c>
      <c r="M47" s="240">
        <f t="shared" si="2"/>
        <v>7152.489999999998</v>
      </c>
      <c r="N47" s="174" t="s">
        <v>1339</v>
      </c>
      <c r="O47" s="168" t="s">
        <v>1794</v>
      </c>
      <c r="P47" s="175" t="s">
        <v>1285</v>
      </c>
      <c r="Q47" s="161" t="s">
        <v>1176</v>
      </c>
      <c r="R47" s="171" t="s">
        <v>850</v>
      </c>
      <c r="S47" s="161" t="s">
        <v>772</v>
      </c>
      <c r="T47" s="228" t="s">
        <v>1712</v>
      </c>
      <c r="U47" s="161" t="s">
        <v>1820</v>
      </c>
      <c r="V47" s="161" t="s">
        <v>1821</v>
      </c>
      <c r="W47" s="161" t="s">
        <v>1822</v>
      </c>
      <c r="X47" s="161"/>
    </row>
    <row r="48" spans="1:24" ht="47.25" customHeight="1" x14ac:dyDescent="0.25">
      <c r="A48" s="161">
        <v>46</v>
      </c>
      <c r="B48" s="161" t="s">
        <v>1195</v>
      </c>
      <c r="C48" s="161"/>
      <c r="D48" s="172" t="s">
        <v>49</v>
      </c>
      <c r="E48" s="172" t="s">
        <v>69</v>
      </c>
      <c r="F48" s="174" t="s">
        <v>70</v>
      </c>
      <c r="G48" s="269">
        <v>446833.2</v>
      </c>
      <c r="H48" s="167" t="s">
        <v>1190</v>
      </c>
      <c r="I48" s="167" t="s">
        <v>1049</v>
      </c>
      <c r="J48" s="167" t="s">
        <v>1049</v>
      </c>
      <c r="K48" s="167" t="s">
        <v>1104</v>
      </c>
      <c r="L48" s="237">
        <v>357466.4</v>
      </c>
      <c r="M48" s="237">
        <f t="shared" si="2"/>
        <v>89366.799999999988</v>
      </c>
      <c r="N48" s="152" t="s">
        <v>1340</v>
      </c>
      <c r="O48" s="168" t="s">
        <v>1795</v>
      </c>
      <c r="P48" s="161" t="s">
        <v>1286</v>
      </c>
      <c r="Q48" s="161" t="s">
        <v>1197</v>
      </c>
      <c r="R48" s="171" t="s">
        <v>1288</v>
      </c>
      <c r="S48" s="161" t="s">
        <v>1733</v>
      </c>
      <c r="T48" s="250" t="s">
        <v>1734</v>
      </c>
      <c r="U48" s="161" t="s">
        <v>1804</v>
      </c>
      <c r="V48" s="181" t="s">
        <v>1805</v>
      </c>
      <c r="W48" s="181" t="s">
        <v>1806</v>
      </c>
      <c r="X48" s="181"/>
    </row>
    <row r="49" spans="1:24" s="153" customFormat="1" ht="63" customHeight="1" x14ac:dyDescent="0.25">
      <c r="A49" s="172">
        <v>47</v>
      </c>
      <c r="B49" s="172" t="s">
        <v>1209</v>
      </c>
      <c r="C49" s="172"/>
      <c r="D49" s="172" t="s">
        <v>49</v>
      </c>
      <c r="E49" s="172" t="s">
        <v>69</v>
      </c>
      <c r="F49" s="174" t="s">
        <v>1024</v>
      </c>
      <c r="G49" s="268">
        <v>28000</v>
      </c>
      <c r="H49" s="167" t="s">
        <v>1103</v>
      </c>
      <c r="I49" s="167" t="s">
        <v>1104</v>
      </c>
      <c r="J49" s="167" t="s">
        <v>1104</v>
      </c>
      <c r="K49" s="167" t="s">
        <v>1133</v>
      </c>
      <c r="L49" s="240">
        <v>27347</v>
      </c>
      <c r="M49" s="237">
        <f t="shared" si="2"/>
        <v>653</v>
      </c>
      <c r="N49" s="225" t="s">
        <v>1378</v>
      </c>
      <c r="O49" s="168" t="s">
        <v>1491</v>
      </c>
      <c r="P49" s="175" t="s">
        <v>1303</v>
      </c>
      <c r="Q49" s="161" t="s">
        <v>1169</v>
      </c>
      <c r="R49" s="171" t="s">
        <v>1304</v>
      </c>
      <c r="S49" s="161" t="s">
        <v>1452</v>
      </c>
      <c r="T49" s="229" t="s">
        <v>1675</v>
      </c>
      <c r="U49" s="161" t="s">
        <v>1531</v>
      </c>
      <c r="V49" s="161" t="s">
        <v>1532</v>
      </c>
      <c r="W49" s="161" t="s">
        <v>1533</v>
      </c>
      <c r="X49" s="161"/>
    </row>
    <row r="50" spans="1:24" s="153" customFormat="1" ht="106.5" customHeight="1" x14ac:dyDescent="0.25">
      <c r="A50" s="161">
        <v>48</v>
      </c>
      <c r="B50" s="172" t="s">
        <v>1246</v>
      </c>
      <c r="C50" s="173"/>
      <c r="D50" s="172" t="s">
        <v>49</v>
      </c>
      <c r="E50" s="172" t="s">
        <v>69</v>
      </c>
      <c r="F50" s="174" t="s">
        <v>768</v>
      </c>
      <c r="G50" s="268">
        <v>4256402.16</v>
      </c>
      <c r="H50" s="167" t="s">
        <v>1102</v>
      </c>
      <c r="I50" s="167" t="s">
        <v>1105</v>
      </c>
      <c r="J50" s="167" t="s">
        <v>1105</v>
      </c>
      <c r="K50" s="167" t="s">
        <v>1247</v>
      </c>
      <c r="L50" s="240">
        <v>1745121.56</v>
      </c>
      <c r="M50" s="240">
        <f t="shared" si="2"/>
        <v>2511280.6</v>
      </c>
      <c r="N50" s="174" t="s">
        <v>1379</v>
      </c>
      <c r="O50" s="168" t="s">
        <v>2879</v>
      </c>
      <c r="P50" s="17" t="s">
        <v>1698</v>
      </c>
      <c r="Q50" s="161" t="s">
        <v>1327</v>
      </c>
      <c r="R50" s="171" t="s">
        <v>1376</v>
      </c>
      <c r="S50" s="192" t="s">
        <v>1659</v>
      </c>
      <c r="T50" s="233" t="s">
        <v>2566</v>
      </c>
      <c r="U50" s="161"/>
      <c r="V50" s="161"/>
      <c r="W50" s="161"/>
      <c r="X50" s="161"/>
    </row>
    <row r="51" spans="1:24" s="153" customFormat="1" ht="105" customHeight="1" x14ac:dyDescent="0.25">
      <c r="A51" s="161">
        <v>49</v>
      </c>
      <c r="B51" s="185" t="s">
        <v>1248</v>
      </c>
      <c r="C51" s="172"/>
      <c r="D51" s="172" t="s">
        <v>49</v>
      </c>
      <c r="E51" s="172" t="s">
        <v>69</v>
      </c>
      <c r="F51" s="174" t="s">
        <v>70</v>
      </c>
      <c r="G51" s="268">
        <v>352665.4</v>
      </c>
      <c r="H51" s="184" t="s">
        <v>1102</v>
      </c>
      <c r="I51" s="161" t="s">
        <v>1105</v>
      </c>
      <c r="J51" s="161" t="s">
        <v>1105</v>
      </c>
      <c r="K51" s="161" t="s">
        <v>1106</v>
      </c>
      <c r="L51" s="240">
        <v>350902.07</v>
      </c>
      <c r="M51" s="240">
        <f t="shared" si="2"/>
        <v>1763.3300000000163</v>
      </c>
      <c r="N51" s="174" t="s">
        <v>1380</v>
      </c>
      <c r="O51" s="168" t="s">
        <v>1912</v>
      </c>
      <c r="P51" s="175" t="s">
        <v>1318</v>
      </c>
      <c r="Q51" s="161" t="s">
        <v>1202</v>
      </c>
      <c r="R51" s="171" t="s">
        <v>1319</v>
      </c>
      <c r="S51" s="161" t="s">
        <v>1377</v>
      </c>
      <c r="T51" s="228" t="s">
        <v>1825</v>
      </c>
      <c r="U51" s="161" t="s">
        <v>1921</v>
      </c>
      <c r="V51" s="161" t="s">
        <v>1922</v>
      </c>
      <c r="W51" s="161" t="s">
        <v>1923</v>
      </c>
      <c r="X51" s="161"/>
    </row>
    <row r="52" spans="1:24" s="153" customFormat="1" ht="57" customHeight="1" x14ac:dyDescent="0.25">
      <c r="A52" s="172">
        <v>50</v>
      </c>
      <c r="B52" s="182" t="s">
        <v>1258</v>
      </c>
      <c r="C52" s="164" t="s">
        <v>102</v>
      </c>
      <c r="D52" s="172" t="s">
        <v>49</v>
      </c>
      <c r="E52" s="172" t="s">
        <v>69</v>
      </c>
      <c r="F52" s="174" t="s">
        <v>70</v>
      </c>
      <c r="G52" s="268">
        <v>96131</v>
      </c>
      <c r="H52" s="184" t="s">
        <v>1107</v>
      </c>
      <c r="I52" s="161" t="s">
        <v>1106</v>
      </c>
      <c r="J52" s="161" t="s">
        <v>1106</v>
      </c>
      <c r="K52" s="161" t="s">
        <v>1329</v>
      </c>
      <c r="L52" s="240">
        <v>96131</v>
      </c>
      <c r="M52" s="240">
        <f t="shared" ref="M52:M57" si="3">G52-L52</f>
        <v>0</v>
      </c>
      <c r="N52" s="174" t="s">
        <v>1381</v>
      </c>
      <c r="O52" s="168" t="s">
        <v>1542</v>
      </c>
      <c r="P52" s="175" t="s">
        <v>1328</v>
      </c>
      <c r="Q52" s="161" t="s">
        <v>1199</v>
      </c>
      <c r="R52" s="171" t="s">
        <v>965</v>
      </c>
      <c r="S52" s="161" t="s">
        <v>1697</v>
      </c>
      <c r="T52" s="228" t="s">
        <v>1696</v>
      </c>
      <c r="U52" s="161" t="s">
        <v>1543</v>
      </c>
      <c r="V52" s="161" t="s">
        <v>1545</v>
      </c>
      <c r="W52" s="161" t="s">
        <v>1546</v>
      </c>
      <c r="X52" s="161"/>
    </row>
    <row r="53" spans="1:24" s="153" customFormat="1" ht="63.75" customHeight="1" x14ac:dyDescent="0.25">
      <c r="A53" s="161">
        <v>51</v>
      </c>
      <c r="B53" s="161" t="s">
        <v>1260</v>
      </c>
      <c r="C53" s="161"/>
      <c r="D53" s="172" t="s">
        <v>49</v>
      </c>
      <c r="E53" s="172" t="s">
        <v>69</v>
      </c>
      <c r="F53" s="152" t="s">
        <v>768</v>
      </c>
      <c r="G53" s="269">
        <v>156443.01999999999</v>
      </c>
      <c r="H53" s="184" t="s">
        <v>1107</v>
      </c>
      <c r="I53" s="161" t="s">
        <v>1106</v>
      </c>
      <c r="J53" s="161" t="s">
        <v>1106</v>
      </c>
      <c r="K53" s="172" t="s">
        <v>1247</v>
      </c>
      <c r="L53" s="237">
        <v>127011.19</v>
      </c>
      <c r="M53" s="237">
        <f t="shared" si="3"/>
        <v>29431.829999999987</v>
      </c>
      <c r="N53" s="174" t="s">
        <v>1382</v>
      </c>
      <c r="O53" s="168" t="s">
        <v>1585</v>
      </c>
      <c r="P53" s="161" t="s">
        <v>1330</v>
      </c>
      <c r="Q53" s="161" t="s">
        <v>1200</v>
      </c>
      <c r="R53" s="171" t="s">
        <v>850</v>
      </c>
      <c r="S53" s="161" t="s">
        <v>1516</v>
      </c>
      <c r="T53" s="229" t="s">
        <v>1716</v>
      </c>
      <c r="U53" s="161" t="s">
        <v>1594</v>
      </c>
      <c r="V53" s="161" t="s">
        <v>1595</v>
      </c>
      <c r="W53" s="161" t="s">
        <v>1533</v>
      </c>
      <c r="X53" s="161"/>
    </row>
    <row r="54" spans="1:24" ht="72" customHeight="1" x14ac:dyDescent="0.25">
      <c r="A54" s="161">
        <v>52</v>
      </c>
      <c r="B54" s="161" t="s">
        <v>1262</v>
      </c>
      <c r="C54" s="161"/>
      <c r="D54" s="172" t="s">
        <v>49</v>
      </c>
      <c r="E54" s="172" t="s">
        <v>69</v>
      </c>
      <c r="F54" s="152" t="s">
        <v>1224</v>
      </c>
      <c r="G54" s="269">
        <v>287158.93</v>
      </c>
      <c r="H54" s="184" t="s">
        <v>1107</v>
      </c>
      <c r="I54" s="161" t="s">
        <v>1106</v>
      </c>
      <c r="J54" s="161" t="s">
        <v>1106</v>
      </c>
      <c r="K54" s="172" t="s">
        <v>1247</v>
      </c>
      <c r="L54" s="237">
        <v>286927.96999999997</v>
      </c>
      <c r="M54" s="237">
        <f t="shared" si="3"/>
        <v>230.96000000002095</v>
      </c>
      <c r="N54" s="174" t="s">
        <v>1383</v>
      </c>
      <c r="O54" s="186" t="s">
        <v>1491</v>
      </c>
      <c r="P54" s="161" t="s">
        <v>1331</v>
      </c>
      <c r="Q54" s="161" t="s">
        <v>1201</v>
      </c>
      <c r="R54" s="171" t="s">
        <v>850</v>
      </c>
      <c r="S54" s="161" t="s">
        <v>1385</v>
      </c>
      <c r="T54" s="229" t="s">
        <v>1676</v>
      </c>
      <c r="U54" s="181" t="s">
        <v>1521</v>
      </c>
      <c r="V54" s="181" t="s">
        <v>1522</v>
      </c>
      <c r="W54" s="181" t="s">
        <v>1167</v>
      </c>
      <c r="X54" s="181"/>
    </row>
    <row r="55" spans="1:24" ht="81" customHeight="1" x14ac:dyDescent="0.25">
      <c r="A55" s="161">
        <v>53</v>
      </c>
      <c r="B55" s="161" t="s">
        <v>1271</v>
      </c>
      <c r="C55" s="161"/>
      <c r="D55" s="172" t="s">
        <v>49</v>
      </c>
      <c r="E55" s="172" t="s">
        <v>69</v>
      </c>
      <c r="F55" s="152" t="s">
        <v>70</v>
      </c>
      <c r="G55" s="269">
        <v>1555470.36</v>
      </c>
      <c r="H55" s="184" t="s">
        <v>1107</v>
      </c>
      <c r="I55" s="161" t="s">
        <v>1247</v>
      </c>
      <c r="J55" s="161" t="s">
        <v>1247</v>
      </c>
      <c r="K55" s="161" t="s">
        <v>1272</v>
      </c>
      <c r="L55" s="237">
        <v>1547693</v>
      </c>
      <c r="M55" s="237">
        <f t="shared" si="3"/>
        <v>7777.3600000001024</v>
      </c>
      <c r="N55" s="174" t="s">
        <v>1388</v>
      </c>
      <c r="O55" s="186" t="s">
        <v>2060</v>
      </c>
      <c r="P55" s="175" t="s">
        <v>1318</v>
      </c>
      <c r="Q55" s="161" t="s">
        <v>1200</v>
      </c>
      <c r="R55" s="171" t="s">
        <v>1319</v>
      </c>
      <c r="S55" s="161" t="s">
        <v>1377</v>
      </c>
      <c r="T55" s="229" t="s">
        <v>1914</v>
      </c>
      <c r="U55" s="181" t="s">
        <v>2069</v>
      </c>
      <c r="V55" s="181" t="s">
        <v>2070</v>
      </c>
      <c r="W55" s="181" t="s">
        <v>2071</v>
      </c>
      <c r="X55" s="181"/>
    </row>
    <row r="56" spans="1:24" ht="75.75" customHeight="1" x14ac:dyDescent="0.25">
      <c r="A56" s="161">
        <v>54</v>
      </c>
      <c r="B56" s="161" t="s">
        <v>1281</v>
      </c>
      <c r="C56" s="164" t="s">
        <v>102</v>
      </c>
      <c r="D56" s="172" t="s">
        <v>49</v>
      </c>
      <c r="E56" s="172" t="s">
        <v>69</v>
      </c>
      <c r="F56" s="152" t="s">
        <v>1146</v>
      </c>
      <c r="G56" s="269">
        <v>1499691.65</v>
      </c>
      <c r="H56" s="184" t="s">
        <v>1049</v>
      </c>
      <c r="I56" s="161" t="s">
        <v>1247</v>
      </c>
      <c r="J56" s="161" t="s">
        <v>1247</v>
      </c>
      <c r="K56" s="161" t="s">
        <v>1341</v>
      </c>
      <c r="L56" s="237">
        <v>1499691.65</v>
      </c>
      <c r="M56" s="237">
        <f t="shared" si="3"/>
        <v>0</v>
      </c>
      <c r="N56" s="174" t="s">
        <v>1384</v>
      </c>
      <c r="O56" s="186" t="s">
        <v>1585</v>
      </c>
      <c r="P56" s="161" t="s">
        <v>1352</v>
      </c>
      <c r="Q56" s="161" t="s">
        <v>1219</v>
      </c>
      <c r="R56" s="171" t="s">
        <v>885</v>
      </c>
      <c r="S56" s="161" t="s">
        <v>1494</v>
      </c>
      <c r="T56" s="229" t="s">
        <v>1677</v>
      </c>
      <c r="U56" s="181" t="s">
        <v>1596</v>
      </c>
      <c r="V56" s="181" t="s">
        <v>1595</v>
      </c>
      <c r="W56" s="181" t="s">
        <v>1597</v>
      </c>
      <c r="X56" s="181"/>
    </row>
    <row r="57" spans="1:24" ht="38.25" customHeight="1" x14ac:dyDescent="0.25">
      <c r="A57" s="161">
        <v>55</v>
      </c>
      <c r="B57" s="161" t="s">
        <v>1316</v>
      </c>
      <c r="C57" s="161"/>
      <c r="D57" s="161" t="s">
        <v>49</v>
      </c>
      <c r="E57" s="172" t="s">
        <v>69</v>
      </c>
      <c r="F57" s="152" t="s">
        <v>70</v>
      </c>
      <c r="G57" s="269">
        <v>245000</v>
      </c>
      <c r="H57" s="184" t="s">
        <v>1105</v>
      </c>
      <c r="I57" s="161" t="s">
        <v>1227</v>
      </c>
      <c r="J57" s="161" t="s">
        <v>1227</v>
      </c>
      <c r="K57" s="161" t="s">
        <v>1225</v>
      </c>
      <c r="L57" s="237">
        <v>7100</v>
      </c>
      <c r="M57" s="237">
        <f t="shared" si="3"/>
        <v>237900</v>
      </c>
      <c r="N57" s="174" t="s">
        <v>1435</v>
      </c>
      <c r="O57" s="186" t="s">
        <v>2465</v>
      </c>
      <c r="P57" s="161" t="s">
        <v>1350</v>
      </c>
      <c r="Q57" s="161" t="s">
        <v>1170</v>
      </c>
      <c r="R57" s="171" t="s">
        <v>1351</v>
      </c>
      <c r="S57" s="192" t="s">
        <v>1431</v>
      </c>
      <c r="T57" s="229" t="s">
        <v>2391</v>
      </c>
      <c r="U57" s="181" t="s">
        <v>2522</v>
      </c>
      <c r="V57" s="181"/>
      <c r="W57" s="181"/>
      <c r="X57" s="181"/>
    </row>
    <row r="58" spans="1:24" ht="36" hidden="1" customHeight="1" x14ac:dyDescent="0.25">
      <c r="A58" s="161">
        <v>56</v>
      </c>
      <c r="B58" s="161" t="s">
        <v>1334</v>
      </c>
      <c r="C58" s="161" t="s">
        <v>1345</v>
      </c>
      <c r="D58" s="161" t="s">
        <v>49</v>
      </c>
      <c r="E58" s="172" t="s">
        <v>69</v>
      </c>
      <c r="F58" s="152" t="s">
        <v>70</v>
      </c>
      <c r="G58" s="269">
        <v>40000</v>
      </c>
      <c r="H58" s="184" t="s">
        <v>1272</v>
      </c>
      <c r="I58" s="161" t="s">
        <v>1313</v>
      </c>
      <c r="J58" s="161" t="s">
        <v>1313</v>
      </c>
      <c r="K58" s="161" t="s">
        <v>1314</v>
      </c>
      <c r="L58" s="237"/>
      <c r="M58" s="237"/>
      <c r="N58" s="152"/>
      <c r="O58" s="161"/>
      <c r="P58" s="161"/>
      <c r="Q58" s="161" t="s">
        <v>1305</v>
      </c>
      <c r="R58" s="171"/>
      <c r="T58" s="229" t="s">
        <v>1678</v>
      </c>
      <c r="U58" s="181" t="s">
        <v>1348</v>
      </c>
      <c r="V58" s="181" t="s">
        <v>1349</v>
      </c>
      <c r="W58" s="181" t="s">
        <v>1098</v>
      </c>
      <c r="X58" s="181"/>
    </row>
    <row r="59" spans="1:24" ht="57" customHeight="1" x14ac:dyDescent="0.25">
      <c r="A59" s="161">
        <v>57</v>
      </c>
      <c r="B59" s="161" t="s">
        <v>1335</v>
      </c>
      <c r="C59" s="164" t="s">
        <v>102</v>
      </c>
      <c r="D59" s="187" t="s">
        <v>49</v>
      </c>
      <c r="E59" s="188" t="s">
        <v>69</v>
      </c>
      <c r="F59" s="152" t="s">
        <v>1224</v>
      </c>
      <c r="G59" s="269">
        <v>471669.48</v>
      </c>
      <c r="H59" s="184" t="s">
        <v>1226</v>
      </c>
      <c r="I59" s="161" t="s">
        <v>1314</v>
      </c>
      <c r="J59" s="161" t="s">
        <v>1314</v>
      </c>
      <c r="K59" s="161" t="s">
        <v>1399</v>
      </c>
      <c r="L59" s="237">
        <v>471669.48</v>
      </c>
      <c r="M59" s="237">
        <f t="shared" ref="M59:M63" si="4">G59-L59</f>
        <v>0</v>
      </c>
      <c r="N59" s="152" t="s">
        <v>1451</v>
      </c>
      <c r="O59" s="186" t="s">
        <v>1585</v>
      </c>
      <c r="P59" s="161" t="s">
        <v>1400</v>
      </c>
      <c r="Q59" s="187" t="s">
        <v>1315</v>
      </c>
      <c r="R59" s="189" t="s">
        <v>885</v>
      </c>
      <c r="S59" s="161" t="s">
        <v>1433</v>
      </c>
      <c r="T59" s="229" t="s">
        <v>1679</v>
      </c>
      <c r="U59" s="181" t="s">
        <v>1598</v>
      </c>
      <c r="V59" s="181" t="s">
        <v>1599</v>
      </c>
      <c r="W59" s="181" t="s">
        <v>1600</v>
      </c>
      <c r="X59" s="181"/>
    </row>
    <row r="60" spans="1:24" ht="51" customHeight="1" x14ac:dyDescent="0.25">
      <c r="A60" s="161">
        <v>58</v>
      </c>
      <c r="B60" s="161" t="s">
        <v>1357</v>
      </c>
      <c r="C60" s="161"/>
      <c r="D60" s="187" t="s">
        <v>49</v>
      </c>
      <c r="E60" s="188" t="s">
        <v>69</v>
      </c>
      <c r="F60" s="152" t="s">
        <v>70</v>
      </c>
      <c r="G60" s="269">
        <v>314966.3</v>
      </c>
      <c r="H60" s="184" t="s">
        <v>1225</v>
      </c>
      <c r="I60" s="161" t="s">
        <v>1355</v>
      </c>
      <c r="J60" s="161" t="s">
        <v>1355</v>
      </c>
      <c r="K60" s="161" t="s">
        <v>1356</v>
      </c>
      <c r="L60" s="237">
        <v>89361.15</v>
      </c>
      <c r="M60" s="237">
        <f t="shared" si="4"/>
        <v>225605.15</v>
      </c>
      <c r="N60" s="152" t="s">
        <v>1483</v>
      </c>
      <c r="O60" s="186" t="s">
        <v>3047</v>
      </c>
      <c r="P60" s="175" t="s">
        <v>1173</v>
      </c>
      <c r="Q60" s="187" t="s">
        <v>1353</v>
      </c>
      <c r="R60" s="189" t="s">
        <v>1415</v>
      </c>
      <c r="S60" s="213" t="s">
        <v>1432</v>
      </c>
      <c r="T60" s="229"/>
      <c r="U60" s="181"/>
      <c r="V60" s="181"/>
      <c r="W60" s="181"/>
      <c r="X60" s="181"/>
    </row>
    <row r="61" spans="1:24" ht="108.75" customHeight="1" x14ac:dyDescent="0.25">
      <c r="A61" s="161">
        <v>59</v>
      </c>
      <c r="B61" s="161" t="s">
        <v>1362</v>
      </c>
      <c r="C61" s="161"/>
      <c r="D61" s="172" t="s">
        <v>49</v>
      </c>
      <c r="E61" s="172" t="s">
        <v>69</v>
      </c>
      <c r="F61" s="174" t="s">
        <v>70</v>
      </c>
      <c r="G61" s="269">
        <v>1200000</v>
      </c>
      <c r="H61" s="184" t="s">
        <v>1225</v>
      </c>
      <c r="I61" s="161" t="s">
        <v>1355</v>
      </c>
      <c r="J61" s="161" t="s">
        <v>1355</v>
      </c>
      <c r="K61" s="161" t="s">
        <v>1356</v>
      </c>
      <c r="L61" s="237">
        <v>570000</v>
      </c>
      <c r="M61" s="237">
        <f t="shared" si="4"/>
        <v>630000</v>
      </c>
      <c r="N61" s="152" t="s">
        <v>1484</v>
      </c>
      <c r="O61" s="186" t="s">
        <v>2959</v>
      </c>
      <c r="P61" s="161" t="s">
        <v>1413</v>
      </c>
      <c r="Q61" s="161" t="s">
        <v>1416</v>
      </c>
      <c r="R61" s="171" t="s">
        <v>1414</v>
      </c>
      <c r="S61" s="192" t="s">
        <v>1434</v>
      </c>
      <c r="T61" s="229" t="s">
        <v>2656</v>
      </c>
      <c r="U61" s="181"/>
      <c r="V61" s="181"/>
      <c r="W61" s="181"/>
      <c r="X61" s="181"/>
    </row>
    <row r="62" spans="1:24" ht="61.5" customHeight="1" x14ac:dyDescent="0.25">
      <c r="A62" s="161">
        <v>60</v>
      </c>
      <c r="B62" s="187" t="s">
        <v>1373</v>
      </c>
      <c r="C62" s="164" t="s">
        <v>102</v>
      </c>
      <c r="D62" s="187" t="s">
        <v>49</v>
      </c>
      <c r="E62" s="188" t="s">
        <v>69</v>
      </c>
      <c r="F62" s="152" t="s">
        <v>50</v>
      </c>
      <c r="G62" s="269">
        <v>97500</v>
      </c>
      <c r="H62" s="184" t="s">
        <v>1374</v>
      </c>
      <c r="I62" s="161" t="s">
        <v>1356</v>
      </c>
      <c r="J62" s="161" t="s">
        <v>1356</v>
      </c>
      <c r="K62" s="161" t="s">
        <v>1421</v>
      </c>
      <c r="L62" s="237">
        <v>97500</v>
      </c>
      <c r="M62" s="237">
        <f t="shared" si="4"/>
        <v>0</v>
      </c>
      <c r="N62" s="152" t="s">
        <v>1485</v>
      </c>
      <c r="O62" s="186">
        <v>44925</v>
      </c>
      <c r="P62" s="175" t="s">
        <v>1418</v>
      </c>
      <c r="Q62" s="187" t="s">
        <v>1354</v>
      </c>
      <c r="R62" s="189" t="s">
        <v>902</v>
      </c>
      <c r="S62" s="187" t="s">
        <v>1443</v>
      </c>
      <c r="T62" s="229"/>
      <c r="U62" s="181"/>
      <c r="V62" s="181"/>
      <c r="W62" s="181"/>
      <c r="X62" s="181"/>
    </row>
    <row r="63" spans="1:24" ht="63.75" customHeight="1" x14ac:dyDescent="0.25">
      <c r="A63" s="161">
        <v>61</v>
      </c>
      <c r="B63" s="161" t="s">
        <v>1402</v>
      </c>
      <c r="C63" s="161"/>
      <c r="D63" s="187" t="s">
        <v>49</v>
      </c>
      <c r="E63" s="188" t="s">
        <v>69</v>
      </c>
      <c r="F63" s="152" t="s">
        <v>1404</v>
      </c>
      <c r="G63" s="269">
        <v>25000</v>
      </c>
      <c r="H63" s="184" t="s">
        <v>1313</v>
      </c>
      <c r="I63" s="161" t="s">
        <v>1333</v>
      </c>
      <c r="J63" s="190" t="s">
        <v>1333</v>
      </c>
      <c r="K63" s="161" t="s">
        <v>1419</v>
      </c>
      <c r="L63" s="237">
        <v>18500</v>
      </c>
      <c r="M63" s="237">
        <f t="shared" si="4"/>
        <v>6500</v>
      </c>
      <c r="N63" s="152" t="s">
        <v>1517</v>
      </c>
      <c r="O63" s="212" t="s">
        <v>1792</v>
      </c>
      <c r="P63" s="161" t="s">
        <v>1477</v>
      </c>
      <c r="Q63" s="187" t="s">
        <v>1391</v>
      </c>
      <c r="R63" s="189" t="s">
        <v>1453</v>
      </c>
      <c r="S63" s="213" t="s">
        <v>1605</v>
      </c>
      <c r="T63" s="228" t="s">
        <v>1680</v>
      </c>
      <c r="U63" s="181" t="s">
        <v>1836</v>
      </c>
      <c r="V63" s="181" t="s">
        <v>1838</v>
      </c>
      <c r="W63" s="181" t="s">
        <v>1841</v>
      </c>
      <c r="X63" s="181"/>
    </row>
    <row r="64" spans="1:24" ht="63.75" hidden="1" customHeight="1" x14ac:dyDescent="0.25">
      <c r="A64" s="161">
        <v>62</v>
      </c>
      <c r="B64" s="161" t="s">
        <v>1425</v>
      </c>
      <c r="C64" s="160" t="s">
        <v>1524</v>
      </c>
      <c r="D64" s="161" t="s">
        <v>910</v>
      </c>
      <c r="E64" s="172" t="s">
        <v>1014</v>
      </c>
      <c r="F64" s="152" t="s">
        <v>50</v>
      </c>
      <c r="G64" s="269">
        <v>425441.83</v>
      </c>
      <c r="H64" s="184" t="s">
        <v>1332</v>
      </c>
      <c r="I64" s="161" t="s">
        <v>1456</v>
      </c>
      <c r="J64" s="161" t="s">
        <v>1426</v>
      </c>
      <c r="K64" s="172" t="s">
        <v>1544</v>
      </c>
      <c r="L64" s="237"/>
      <c r="M64" s="237"/>
      <c r="N64" s="152"/>
      <c r="O64" s="161"/>
      <c r="P64" s="161"/>
      <c r="Q64" s="161" t="s">
        <v>1427</v>
      </c>
      <c r="R64" s="189" t="s">
        <v>773</v>
      </c>
      <c r="S64" s="161" t="s">
        <v>1424</v>
      </c>
      <c r="T64" s="229"/>
      <c r="U64" s="181" t="s">
        <v>1587</v>
      </c>
      <c r="V64" s="181" t="s">
        <v>1589</v>
      </c>
      <c r="W64" s="181" t="s">
        <v>1588</v>
      </c>
      <c r="X64" s="181"/>
    </row>
    <row r="65" spans="1:24" ht="39.75" customHeight="1" x14ac:dyDescent="0.25">
      <c r="A65" s="161">
        <v>63</v>
      </c>
      <c r="B65" s="161" t="s">
        <v>1429</v>
      </c>
      <c r="C65" s="161"/>
      <c r="D65" s="187" t="s">
        <v>49</v>
      </c>
      <c r="E65" s="188" t="s">
        <v>69</v>
      </c>
      <c r="F65" s="152" t="s">
        <v>70</v>
      </c>
      <c r="G65" s="269">
        <v>40000</v>
      </c>
      <c r="H65" s="184" t="s">
        <v>1332</v>
      </c>
      <c r="I65" s="161" t="s">
        <v>1390</v>
      </c>
      <c r="J65" s="161" t="s">
        <v>1390</v>
      </c>
      <c r="K65" s="161" t="s">
        <v>1401</v>
      </c>
      <c r="L65" s="237">
        <v>29400</v>
      </c>
      <c r="M65" s="237">
        <f>G65-L65</f>
        <v>10600</v>
      </c>
      <c r="N65" s="152" t="s">
        <v>1534</v>
      </c>
      <c r="O65" s="212" t="s">
        <v>1793</v>
      </c>
      <c r="P65" s="172" t="s">
        <v>1478</v>
      </c>
      <c r="Q65" s="161" t="s">
        <v>1410</v>
      </c>
      <c r="R65" s="189" t="s">
        <v>1479</v>
      </c>
      <c r="S65" s="192" t="s">
        <v>1525</v>
      </c>
      <c r="T65" s="228" t="s">
        <v>1703</v>
      </c>
      <c r="U65" s="181" t="s">
        <v>1823</v>
      </c>
      <c r="V65" s="181" t="s">
        <v>1824</v>
      </c>
      <c r="W65" s="181"/>
      <c r="X65" s="181"/>
    </row>
    <row r="66" spans="1:24" ht="74.25" customHeight="1" x14ac:dyDescent="0.25">
      <c r="A66" s="187">
        <v>64</v>
      </c>
      <c r="B66" s="187" t="s">
        <v>1448</v>
      </c>
      <c r="C66" s="187"/>
      <c r="D66" s="187" t="s">
        <v>49</v>
      </c>
      <c r="E66" s="188" t="s">
        <v>69</v>
      </c>
      <c r="F66" s="195" t="s">
        <v>70</v>
      </c>
      <c r="G66" s="270">
        <v>144166.66</v>
      </c>
      <c r="H66" s="196" t="s">
        <v>1107</v>
      </c>
      <c r="I66" s="187" t="s">
        <v>1411</v>
      </c>
      <c r="J66" s="187" t="s">
        <v>1411</v>
      </c>
      <c r="K66" s="187" t="s">
        <v>1412</v>
      </c>
      <c r="L66" s="242">
        <v>101637.38</v>
      </c>
      <c r="M66" s="242">
        <f>G66-L66</f>
        <v>42529.279999999999</v>
      </c>
      <c r="N66" s="195" t="s">
        <v>1572</v>
      </c>
      <c r="O66" s="212" t="s">
        <v>2122</v>
      </c>
      <c r="P66" s="187" t="s">
        <v>1502</v>
      </c>
      <c r="Q66" s="187" t="s">
        <v>1436</v>
      </c>
      <c r="R66" s="189" t="s">
        <v>850</v>
      </c>
      <c r="S66" s="213" t="s">
        <v>1535</v>
      </c>
      <c r="T66" s="234" t="s">
        <v>2023</v>
      </c>
      <c r="U66" s="197" t="s">
        <v>2124</v>
      </c>
      <c r="V66" s="197" t="s">
        <v>2125</v>
      </c>
      <c r="W66" s="197" t="s">
        <v>2126</v>
      </c>
      <c r="X66" s="197"/>
    </row>
    <row r="67" spans="1:24" ht="43.5" hidden="1" customHeight="1" x14ac:dyDescent="0.25">
      <c r="A67" s="187">
        <v>65</v>
      </c>
      <c r="B67" s="161" t="s">
        <v>257</v>
      </c>
      <c r="C67" s="187"/>
      <c r="D67" s="187" t="s">
        <v>49</v>
      </c>
      <c r="E67" s="188" t="s">
        <v>69</v>
      </c>
      <c r="F67" s="195" t="s">
        <v>70</v>
      </c>
      <c r="G67" s="271">
        <v>181200</v>
      </c>
      <c r="H67" s="580" t="s">
        <v>1460</v>
      </c>
      <c r="I67" s="581"/>
      <c r="J67" s="581"/>
      <c r="K67" s="581"/>
      <c r="L67" s="581"/>
      <c r="M67" s="582"/>
      <c r="N67" s="195"/>
      <c r="O67" s="187"/>
      <c r="P67" s="187"/>
      <c r="Q67" s="187" t="s">
        <v>1436</v>
      </c>
      <c r="R67" s="189" t="s">
        <v>794</v>
      </c>
      <c r="S67" s="187"/>
      <c r="T67" s="234"/>
      <c r="U67" s="197" t="s">
        <v>1461</v>
      </c>
      <c r="V67" s="197" t="s">
        <v>1462</v>
      </c>
      <c r="W67" s="197" t="s">
        <v>1463</v>
      </c>
      <c r="X67" s="197"/>
    </row>
    <row r="68" spans="1:24" ht="52.5" customHeight="1" x14ac:dyDescent="0.25">
      <c r="A68" s="161">
        <v>66</v>
      </c>
      <c r="B68" s="161" t="s">
        <v>1465</v>
      </c>
      <c r="C68" s="164" t="s">
        <v>102</v>
      </c>
      <c r="D68" s="161" t="s">
        <v>49</v>
      </c>
      <c r="E68" s="172" t="s">
        <v>69</v>
      </c>
      <c r="F68" s="152" t="s">
        <v>70</v>
      </c>
      <c r="G68" s="272">
        <v>94933.28</v>
      </c>
      <c r="H68" s="184" t="s">
        <v>1464</v>
      </c>
      <c r="I68" s="161" t="s">
        <v>1420</v>
      </c>
      <c r="J68" s="161" t="s">
        <v>1420</v>
      </c>
      <c r="K68" s="161" t="s">
        <v>1510</v>
      </c>
      <c r="L68" s="237">
        <v>100866.61</v>
      </c>
      <c r="M68" s="237">
        <f t="shared" ref="M68:M74" si="5">G68-L68</f>
        <v>-5933.3300000000017</v>
      </c>
      <c r="N68" s="195" t="s">
        <v>1573</v>
      </c>
      <c r="O68" s="212" t="s">
        <v>2959</v>
      </c>
      <c r="P68" s="175" t="s">
        <v>1173</v>
      </c>
      <c r="Q68" s="187" t="s">
        <v>1455</v>
      </c>
      <c r="R68" s="189" t="s">
        <v>965</v>
      </c>
      <c r="S68" s="187" t="s">
        <v>1518</v>
      </c>
      <c r="T68" s="234" t="s">
        <v>1754</v>
      </c>
      <c r="U68" s="187" t="s">
        <v>3002</v>
      </c>
      <c r="V68" s="187" t="s">
        <v>3003</v>
      </c>
      <c r="W68" s="197" t="s">
        <v>3004</v>
      </c>
      <c r="X68" s="197"/>
    </row>
    <row r="69" spans="1:24" ht="60" customHeight="1" x14ac:dyDescent="0.25">
      <c r="A69" s="161">
        <v>67</v>
      </c>
      <c r="B69" s="161" t="s">
        <v>1467</v>
      </c>
      <c r="C69" s="161"/>
      <c r="D69" s="161" t="s">
        <v>49</v>
      </c>
      <c r="E69" s="172" t="s">
        <v>69</v>
      </c>
      <c r="F69" s="152" t="s">
        <v>70</v>
      </c>
      <c r="G69" s="272">
        <v>96333.34</v>
      </c>
      <c r="H69" s="184" t="s">
        <v>1464</v>
      </c>
      <c r="I69" s="161" t="s">
        <v>1420</v>
      </c>
      <c r="J69" s="161" t="s">
        <v>1420</v>
      </c>
      <c r="K69" s="161" t="s">
        <v>1386</v>
      </c>
      <c r="L69" s="237">
        <v>95833.34</v>
      </c>
      <c r="M69" s="237">
        <f t="shared" si="5"/>
        <v>500</v>
      </c>
      <c r="N69" s="195" t="s">
        <v>1574</v>
      </c>
      <c r="O69" s="212" t="s">
        <v>3047</v>
      </c>
      <c r="P69" s="187" t="s">
        <v>1504</v>
      </c>
      <c r="Q69" s="187" t="s">
        <v>1454</v>
      </c>
      <c r="R69" s="189" t="s">
        <v>1503</v>
      </c>
      <c r="S69" s="187" t="s">
        <v>1536</v>
      </c>
      <c r="T69" s="234"/>
      <c r="U69" s="187"/>
      <c r="V69" s="187"/>
      <c r="W69" s="197"/>
      <c r="X69" s="197"/>
    </row>
    <row r="70" spans="1:24" ht="76.5" customHeight="1" x14ac:dyDescent="0.25">
      <c r="A70" s="161">
        <v>68</v>
      </c>
      <c r="B70" s="161" t="s">
        <v>1473</v>
      </c>
      <c r="C70" s="161"/>
      <c r="D70" s="161" t="s">
        <v>49</v>
      </c>
      <c r="E70" s="172" t="s">
        <v>69</v>
      </c>
      <c r="F70" s="152" t="s">
        <v>70</v>
      </c>
      <c r="G70" s="272">
        <v>28166.71</v>
      </c>
      <c r="H70" s="184" t="s">
        <v>1445</v>
      </c>
      <c r="I70" s="161" t="s">
        <v>1386</v>
      </c>
      <c r="J70" s="161" t="s">
        <v>1386</v>
      </c>
      <c r="K70" s="161" t="s">
        <v>1446</v>
      </c>
      <c r="L70" s="237">
        <v>25859.16</v>
      </c>
      <c r="M70" s="237">
        <f t="shared" si="5"/>
        <v>2307.5499999999993</v>
      </c>
      <c r="N70" s="195" t="s">
        <v>1576</v>
      </c>
      <c r="O70" s="212" t="s">
        <v>2508</v>
      </c>
      <c r="P70" s="187" t="s">
        <v>1514</v>
      </c>
      <c r="Q70" s="187" t="s">
        <v>1438</v>
      </c>
      <c r="R70" s="189" t="s">
        <v>1513</v>
      </c>
      <c r="S70" s="187" t="s">
        <v>1547</v>
      </c>
      <c r="T70" s="234" t="s">
        <v>2436</v>
      </c>
      <c r="U70" s="187" t="s">
        <v>2524</v>
      </c>
      <c r="V70" s="187" t="s">
        <v>2525</v>
      </c>
      <c r="W70" s="197" t="s">
        <v>2526</v>
      </c>
      <c r="X70" s="197"/>
    </row>
    <row r="71" spans="1:24" ht="46.5" customHeight="1" x14ac:dyDescent="0.25">
      <c r="A71" s="161">
        <v>69</v>
      </c>
      <c r="B71" s="161" t="s">
        <v>1474</v>
      </c>
      <c r="C71" s="164" t="s">
        <v>102</v>
      </c>
      <c r="D71" s="161" t="s">
        <v>49</v>
      </c>
      <c r="E71" s="172" t="s">
        <v>69</v>
      </c>
      <c r="F71" s="152" t="s">
        <v>70</v>
      </c>
      <c r="G71" s="272">
        <v>590502</v>
      </c>
      <c r="H71" s="184" t="s">
        <v>1445</v>
      </c>
      <c r="I71" s="161" t="s">
        <v>1386</v>
      </c>
      <c r="J71" s="161" t="s">
        <v>1386</v>
      </c>
      <c r="K71" s="161" t="s">
        <v>1511</v>
      </c>
      <c r="L71" s="245">
        <v>590502</v>
      </c>
      <c r="M71" s="237">
        <f t="shared" si="5"/>
        <v>0</v>
      </c>
      <c r="N71" s="195" t="s">
        <v>1575</v>
      </c>
      <c r="O71" s="212">
        <v>44925</v>
      </c>
      <c r="P71" s="73" t="s">
        <v>1512</v>
      </c>
      <c r="Q71" s="187" t="s">
        <v>1444</v>
      </c>
      <c r="R71" s="189" t="s">
        <v>965</v>
      </c>
      <c r="S71" s="187" t="s">
        <v>1537</v>
      </c>
      <c r="T71" s="234" t="s">
        <v>1782</v>
      </c>
      <c r="U71" s="197"/>
      <c r="V71" s="197"/>
      <c r="W71" s="197"/>
      <c r="X71" s="197"/>
    </row>
    <row r="72" spans="1:24" ht="49.5" customHeight="1" x14ac:dyDescent="0.25">
      <c r="A72" s="161">
        <v>70</v>
      </c>
      <c r="B72" s="161" t="s">
        <v>1495</v>
      </c>
      <c r="C72" s="164" t="s">
        <v>102</v>
      </c>
      <c r="D72" s="161" t="s">
        <v>49</v>
      </c>
      <c r="E72" s="188" t="s">
        <v>69</v>
      </c>
      <c r="F72" s="152" t="s">
        <v>70</v>
      </c>
      <c r="G72" s="269">
        <v>263568.09000000003</v>
      </c>
      <c r="H72" s="184" t="s">
        <v>1412</v>
      </c>
      <c r="I72" s="161" t="s">
        <v>1457</v>
      </c>
      <c r="J72" s="161" t="s">
        <v>1457</v>
      </c>
      <c r="K72" s="161" t="s">
        <v>1548</v>
      </c>
      <c r="L72" s="237">
        <v>263568.09000000003</v>
      </c>
      <c r="M72" s="237">
        <f t="shared" si="5"/>
        <v>0</v>
      </c>
      <c r="N72" s="195" t="s">
        <v>1645</v>
      </c>
      <c r="O72" s="212" t="s">
        <v>2419</v>
      </c>
      <c r="P72" s="161" t="s">
        <v>1286</v>
      </c>
      <c r="Q72" s="161" t="s">
        <v>1482</v>
      </c>
      <c r="R72" s="189" t="s">
        <v>885</v>
      </c>
      <c r="S72" s="161" t="s">
        <v>1641</v>
      </c>
      <c r="T72" s="231" t="s">
        <v>2254</v>
      </c>
      <c r="U72" s="181" t="s">
        <v>2433</v>
      </c>
      <c r="V72" s="181" t="s">
        <v>2434</v>
      </c>
      <c r="W72" s="181" t="s">
        <v>2126</v>
      </c>
      <c r="X72" s="181"/>
    </row>
    <row r="73" spans="1:24" ht="48" customHeight="1" x14ac:dyDescent="0.25">
      <c r="A73" s="161">
        <v>71</v>
      </c>
      <c r="B73" s="161" t="s">
        <v>1497</v>
      </c>
      <c r="C73" s="161"/>
      <c r="D73" s="161" t="s">
        <v>49</v>
      </c>
      <c r="E73" s="188" t="s">
        <v>69</v>
      </c>
      <c r="F73" s="152" t="s">
        <v>70</v>
      </c>
      <c r="G73" s="269">
        <v>199141.2</v>
      </c>
      <c r="H73" s="184" t="s">
        <v>1412</v>
      </c>
      <c r="I73" s="161" t="s">
        <v>1457</v>
      </c>
      <c r="J73" s="161" t="s">
        <v>1457</v>
      </c>
      <c r="K73" s="161" t="s">
        <v>1489</v>
      </c>
      <c r="L73" s="237">
        <v>198145.49</v>
      </c>
      <c r="M73" s="237">
        <f t="shared" si="5"/>
        <v>995.71000000002095</v>
      </c>
      <c r="N73" s="195" t="s">
        <v>1646</v>
      </c>
      <c r="O73" s="212" t="s">
        <v>2134</v>
      </c>
      <c r="P73" s="161" t="s">
        <v>1552</v>
      </c>
      <c r="Q73" s="161" t="s">
        <v>1481</v>
      </c>
      <c r="R73" s="189" t="s">
        <v>1503</v>
      </c>
      <c r="S73" s="189" t="s">
        <v>2043</v>
      </c>
      <c r="T73" s="310" t="s">
        <v>2042</v>
      </c>
      <c r="U73" s="181" t="s">
        <v>2373</v>
      </c>
      <c r="V73" s="181" t="s">
        <v>2374</v>
      </c>
      <c r="W73" s="181" t="s">
        <v>2375</v>
      </c>
      <c r="X73" s="181"/>
    </row>
    <row r="74" spans="1:24" ht="93.75" customHeight="1" x14ac:dyDescent="0.25">
      <c r="A74" s="161">
        <v>72</v>
      </c>
      <c r="B74" s="172" t="s">
        <v>1499</v>
      </c>
      <c r="C74" s="164" t="s">
        <v>102</v>
      </c>
      <c r="D74" s="161" t="s">
        <v>49</v>
      </c>
      <c r="E74" s="188" t="s">
        <v>69</v>
      </c>
      <c r="F74" s="152" t="s">
        <v>50</v>
      </c>
      <c r="G74" s="269">
        <v>60000</v>
      </c>
      <c r="H74" s="184" t="s">
        <v>1412</v>
      </c>
      <c r="I74" s="161" t="s">
        <v>1457</v>
      </c>
      <c r="J74" s="161" t="s">
        <v>1457</v>
      </c>
      <c r="K74" s="161" t="s">
        <v>1548</v>
      </c>
      <c r="L74" s="237">
        <v>60000</v>
      </c>
      <c r="M74" s="237">
        <f t="shared" si="5"/>
        <v>0</v>
      </c>
      <c r="N74" s="152" t="s">
        <v>1647</v>
      </c>
      <c r="O74" s="212">
        <v>44925</v>
      </c>
      <c r="P74" s="161" t="s">
        <v>1551</v>
      </c>
      <c r="Q74" s="161" t="s">
        <v>1490</v>
      </c>
      <c r="R74" s="189" t="s">
        <v>885</v>
      </c>
      <c r="S74" s="161" t="s">
        <v>1642</v>
      </c>
      <c r="T74" s="229" t="s">
        <v>2759</v>
      </c>
      <c r="U74" s="181"/>
      <c r="V74" s="181"/>
      <c r="W74" s="181"/>
      <c r="X74" s="181"/>
    </row>
    <row r="75" spans="1:24" ht="65.25" customHeight="1" x14ac:dyDescent="0.25">
      <c r="A75" s="161">
        <v>73</v>
      </c>
      <c r="B75" s="161" t="s">
        <v>1527</v>
      </c>
      <c r="C75" s="161"/>
      <c r="D75" s="161" t="s">
        <v>49</v>
      </c>
      <c r="E75" s="188" t="s">
        <v>69</v>
      </c>
      <c r="F75" s="152" t="s">
        <v>70</v>
      </c>
      <c r="G75" s="269">
        <v>290000</v>
      </c>
      <c r="H75" s="184" t="s">
        <v>1426</v>
      </c>
      <c r="I75" s="190" t="s">
        <v>1528</v>
      </c>
      <c r="J75" s="161" t="s">
        <v>1528</v>
      </c>
      <c r="K75" s="161" t="s">
        <v>1488</v>
      </c>
      <c r="L75" s="237">
        <v>230550</v>
      </c>
      <c r="M75" s="237">
        <f t="shared" ref="M75:M80" si="6">G75-L75</f>
        <v>59450</v>
      </c>
      <c r="N75" s="152" t="s">
        <v>1715</v>
      </c>
      <c r="O75" s="212" t="s">
        <v>2047</v>
      </c>
      <c r="P75" s="161" t="s">
        <v>1583</v>
      </c>
      <c r="Q75" s="161" t="s">
        <v>1553</v>
      </c>
      <c r="R75" s="189" t="s">
        <v>1414</v>
      </c>
      <c r="S75" s="161" t="s">
        <v>1643</v>
      </c>
      <c r="T75" s="229" t="s">
        <v>1889</v>
      </c>
      <c r="U75" s="181" t="s">
        <v>2148</v>
      </c>
      <c r="V75" s="181" t="s">
        <v>2149</v>
      </c>
      <c r="W75" s="181" t="s">
        <v>2150</v>
      </c>
      <c r="X75" s="181"/>
    </row>
    <row r="76" spans="1:24" ht="64.5" customHeight="1" x14ac:dyDescent="0.25">
      <c r="A76" s="161">
        <v>74</v>
      </c>
      <c r="B76" s="161" t="s">
        <v>1549</v>
      </c>
      <c r="C76" s="161"/>
      <c r="D76" s="161" t="s">
        <v>49</v>
      </c>
      <c r="E76" s="188" t="s">
        <v>69</v>
      </c>
      <c r="F76" s="152" t="s">
        <v>1505</v>
      </c>
      <c r="G76" s="269">
        <v>90471</v>
      </c>
      <c r="H76" s="184" t="s">
        <v>1457</v>
      </c>
      <c r="I76" s="161" t="s">
        <v>1506</v>
      </c>
      <c r="J76" s="161" t="s">
        <v>1506</v>
      </c>
      <c r="K76" s="161" t="s">
        <v>1507</v>
      </c>
      <c r="L76" s="237">
        <v>90448.93</v>
      </c>
      <c r="M76" s="237">
        <f t="shared" si="6"/>
        <v>22.070000000006985</v>
      </c>
      <c r="N76" s="152" t="s">
        <v>1723</v>
      </c>
      <c r="O76" s="212" t="s">
        <v>1913</v>
      </c>
      <c r="P76" s="161" t="s">
        <v>963</v>
      </c>
      <c r="Q76" s="161" t="s">
        <v>1515</v>
      </c>
      <c r="R76" s="189" t="s">
        <v>1415</v>
      </c>
      <c r="S76" s="313" t="s">
        <v>1724</v>
      </c>
      <c r="T76" s="229" t="s">
        <v>1832</v>
      </c>
      <c r="U76" s="181" t="s">
        <v>2064</v>
      </c>
      <c r="V76" s="181" t="s">
        <v>2065</v>
      </c>
      <c r="W76" s="181" t="s">
        <v>2066</v>
      </c>
      <c r="X76" s="181"/>
    </row>
    <row r="77" spans="1:24" ht="48.75" customHeight="1" x14ac:dyDescent="0.25">
      <c r="A77" s="161">
        <v>75</v>
      </c>
      <c r="B77" s="161" t="s">
        <v>1564</v>
      </c>
      <c r="C77" s="161"/>
      <c r="D77" s="187" t="s">
        <v>49</v>
      </c>
      <c r="E77" s="188" t="s">
        <v>69</v>
      </c>
      <c r="F77" s="152" t="s">
        <v>70</v>
      </c>
      <c r="G77" s="269">
        <v>28053</v>
      </c>
      <c r="H77" s="184" t="s">
        <v>1489</v>
      </c>
      <c r="I77" s="161" t="s">
        <v>1507</v>
      </c>
      <c r="J77" s="161" t="s">
        <v>1507</v>
      </c>
      <c r="K77" s="161" t="s">
        <v>1565</v>
      </c>
      <c r="L77" s="237">
        <v>27898.65</v>
      </c>
      <c r="M77" s="237">
        <f t="shared" si="6"/>
        <v>154.34999999999854</v>
      </c>
      <c r="N77" s="152" t="s">
        <v>1745</v>
      </c>
      <c r="O77" s="212" t="s">
        <v>2048</v>
      </c>
      <c r="P77" s="161" t="s">
        <v>963</v>
      </c>
      <c r="Q77" s="161" t="s">
        <v>1480</v>
      </c>
      <c r="R77" s="189" t="s">
        <v>1640</v>
      </c>
      <c r="S77" s="161" t="s">
        <v>1879</v>
      </c>
      <c r="T77" s="229" t="s">
        <v>1878</v>
      </c>
      <c r="U77" s="181" t="s">
        <v>2055</v>
      </c>
      <c r="V77" s="181" t="s">
        <v>2056</v>
      </c>
      <c r="W77" s="181" t="s">
        <v>2057</v>
      </c>
      <c r="X77" s="181"/>
    </row>
    <row r="78" spans="1:24" ht="51" customHeight="1" x14ac:dyDescent="0.25">
      <c r="A78" s="161">
        <v>76</v>
      </c>
      <c r="B78" s="161" t="s">
        <v>1567</v>
      </c>
      <c r="C78" s="161"/>
      <c r="D78" s="161" t="s">
        <v>49</v>
      </c>
      <c r="E78" s="188" t="s">
        <v>69</v>
      </c>
      <c r="F78" s="152" t="s">
        <v>70</v>
      </c>
      <c r="G78" s="269">
        <v>147399.78</v>
      </c>
      <c r="H78" s="184" t="s">
        <v>1489</v>
      </c>
      <c r="I78" s="161" t="s">
        <v>1507</v>
      </c>
      <c r="J78" s="161" t="s">
        <v>1507</v>
      </c>
      <c r="K78" s="161" t="s">
        <v>1565</v>
      </c>
      <c r="L78" s="237">
        <v>96546.84</v>
      </c>
      <c r="M78" s="237">
        <f t="shared" si="6"/>
        <v>50852.94</v>
      </c>
      <c r="N78" s="152" t="s">
        <v>1744</v>
      </c>
      <c r="O78" s="212">
        <v>44925</v>
      </c>
      <c r="P78" s="161" t="s">
        <v>1608</v>
      </c>
      <c r="Q78" s="161" t="s">
        <v>1487</v>
      </c>
      <c r="R78" s="162" t="s">
        <v>1644</v>
      </c>
      <c r="S78" s="191" t="s">
        <v>1658</v>
      </c>
      <c r="T78" s="229" t="s">
        <v>2653</v>
      </c>
      <c r="U78" s="181"/>
      <c r="V78" s="181"/>
      <c r="W78" s="181"/>
      <c r="X78" s="181"/>
    </row>
    <row r="79" spans="1:24" ht="64.5" customHeight="1" x14ac:dyDescent="0.25">
      <c r="A79" s="161">
        <v>77</v>
      </c>
      <c r="B79" s="161" t="s">
        <v>1590</v>
      </c>
      <c r="C79" s="161"/>
      <c r="D79" s="161" t="s">
        <v>49</v>
      </c>
      <c r="E79" s="188" t="s">
        <v>69</v>
      </c>
      <c r="F79" s="152" t="s">
        <v>1508</v>
      </c>
      <c r="G79" s="269">
        <v>423706.54</v>
      </c>
      <c r="H79" s="184" t="s">
        <v>1488</v>
      </c>
      <c r="I79" s="161" t="s">
        <v>1592</v>
      </c>
      <c r="J79" s="161" t="s">
        <v>1592</v>
      </c>
      <c r="K79" s="161" t="s">
        <v>1593</v>
      </c>
      <c r="L79" s="237">
        <v>370743.03999999998</v>
      </c>
      <c r="M79" s="237">
        <f t="shared" si="6"/>
        <v>52963.5</v>
      </c>
      <c r="N79" s="152" t="s">
        <v>1757</v>
      </c>
      <c r="O79" s="212" t="s">
        <v>2779</v>
      </c>
      <c r="P79" s="17" t="s">
        <v>1698</v>
      </c>
      <c r="Q79" s="161" t="s">
        <v>1509</v>
      </c>
      <c r="R79" s="189" t="s">
        <v>934</v>
      </c>
      <c r="S79" s="161" t="s">
        <v>772</v>
      </c>
      <c r="T79" s="308" t="s">
        <v>2426</v>
      </c>
      <c r="U79" s="181" t="s">
        <v>2928</v>
      </c>
      <c r="V79" s="181" t="s">
        <v>2929</v>
      </c>
      <c r="W79" s="181" t="s">
        <v>1204</v>
      </c>
      <c r="X79" s="181"/>
    </row>
    <row r="80" spans="1:24" ht="71.25" customHeight="1" x14ac:dyDescent="0.25">
      <c r="A80" s="161">
        <v>78</v>
      </c>
      <c r="B80" s="161" t="s">
        <v>1601</v>
      </c>
      <c r="C80" s="161"/>
      <c r="D80" s="161" t="s">
        <v>49</v>
      </c>
      <c r="E80" s="188" t="s">
        <v>69</v>
      </c>
      <c r="F80" s="152" t="s">
        <v>70</v>
      </c>
      <c r="G80" s="269">
        <v>1349483.17</v>
      </c>
      <c r="H80" s="184" t="s">
        <v>1488</v>
      </c>
      <c r="I80" s="161" t="s">
        <v>1592</v>
      </c>
      <c r="J80" s="161" t="s">
        <v>1592</v>
      </c>
      <c r="K80" s="161" t="s">
        <v>1593</v>
      </c>
      <c r="L80" s="237">
        <v>1260000</v>
      </c>
      <c r="M80" s="237">
        <f t="shared" si="6"/>
        <v>89483.169999999925</v>
      </c>
      <c r="N80" s="152" t="s">
        <v>1763</v>
      </c>
      <c r="O80" s="212" t="s">
        <v>2506</v>
      </c>
      <c r="P80" s="161" t="s">
        <v>1699</v>
      </c>
      <c r="Q80" s="161" t="s">
        <v>1541</v>
      </c>
      <c r="R80" s="189" t="s">
        <v>934</v>
      </c>
      <c r="S80" s="161" t="s">
        <v>1758</v>
      </c>
      <c r="T80" s="308" t="s">
        <v>2448</v>
      </c>
      <c r="U80" s="181" t="s">
        <v>2515</v>
      </c>
      <c r="V80" s="181" t="s">
        <v>2516</v>
      </c>
      <c r="W80" s="181" t="s">
        <v>2517</v>
      </c>
      <c r="X80" s="181"/>
    </row>
    <row r="81" spans="1:26" s="153" customFormat="1" ht="61.5" hidden="1" customHeight="1" x14ac:dyDescent="0.25">
      <c r="A81" s="161">
        <v>79</v>
      </c>
      <c r="B81" s="172" t="s">
        <v>1651</v>
      </c>
      <c r="C81" s="161" t="s">
        <v>1701</v>
      </c>
      <c r="D81" s="161" t="s">
        <v>49</v>
      </c>
      <c r="E81" s="188" t="s">
        <v>69</v>
      </c>
      <c r="F81" s="152" t="s">
        <v>2527</v>
      </c>
      <c r="G81" s="269">
        <v>400000</v>
      </c>
      <c r="H81" s="184" t="s">
        <v>1501</v>
      </c>
      <c r="I81" s="161" t="s">
        <v>1604</v>
      </c>
      <c r="J81" s="190" t="s">
        <v>1604</v>
      </c>
      <c r="K81" s="190" t="s">
        <v>1652</v>
      </c>
      <c r="L81" s="237"/>
      <c r="M81" s="237"/>
      <c r="N81" s="152"/>
      <c r="O81" s="161"/>
      <c r="P81" s="161"/>
      <c r="Q81" s="161" t="s">
        <v>1648</v>
      </c>
      <c r="R81" s="189" t="s">
        <v>794</v>
      </c>
      <c r="S81" s="161" t="s">
        <v>1649</v>
      </c>
      <c r="T81" s="229" t="s">
        <v>1700</v>
      </c>
      <c r="U81" s="161" t="s">
        <v>1842</v>
      </c>
      <c r="V81" s="161" t="s">
        <v>1749</v>
      </c>
      <c r="W81" s="161" t="s">
        <v>1138</v>
      </c>
      <c r="X81" s="161"/>
    </row>
    <row r="82" spans="1:26" s="153" customFormat="1" ht="61.5" customHeight="1" x14ac:dyDescent="0.25">
      <c r="A82" s="161">
        <v>80</v>
      </c>
      <c r="B82" s="161" t="s">
        <v>1692</v>
      </c>
      <c r="C82" s="161"/>
      <c r="D82" s="161" t="s">
        <v>49</v>
      </c>
      <c r="E82" s="188" t="s">
        <v>69</v>
      </c>
      <c r="F82" s="152" t="s">
        <v>1694</v>
      </c>
      <c r="G82" s="269">
        <v>62676</v>
      </c>
      <c r="H82" s="184" t="s">
        <v>1592</v>
      </c>
      <c r="I82" s="161" t="s">
        <v>1656</v>
      </c>
      <c r="J82" s="161" t="s">
        <v>1656</v>
      </c>
      <c r="K82" s="172" t="s">
        <v>1657</v>
      </c>
      <c r="L82" s="240">
        <v>62315.9</v>
      </c>
      <c r="M82" s="237">
        <f>G82-L82</f>
        <v>360.09999999999854</v>
      </c>
      <c r="N82" s="152" t="s">
        <v>1830</v>
      </c>
      <c r="O82" s="186" t="s">
        <v>2261</v>
      </c>
      <c r="P82" s="161" t="s">
        <v>963</v>
      </c>
      <c r="Q82" s="161" t="s">
        <v>1653</v>
      </c>
      <c r="R82" s="189" t="s">
        <v>934</v>
      </c>
      <c r="S82" s="161" t="s">
        <v>1798</v>
      </c>
      <c r="T82" s="229" t="s">
        <v>2201</v>
      </c>
      <c r="U82" s="161" t="s">
        <v>2511</v>
      </c>
      <c r="V82" s="161" t="s">
        <v>2512</v>
      </c>
      <c r="W82" s="161" t="s">
        <v>1459</v>
      </c>
      <c r="X82" s="161"/>
    </row>
    <row r="83" spans="1:26" s="153" customFormat="1" ht="159" customHeight="1" x14ac:dyDescent="0.25">
      <c r="A83" s="161">
        <v>81</v>
      </c>
      <c r="B83" s="161" t="s">
        <v>1719</v>
      </c>
      <c r="C83" s="160" t="s">
        <v>1524</v>
      </c>
      <c r="D83" s="161" t="s">
        <v>910</v>
      </c>
      <c r="E83" s="172" t="s">
        <v>1014</v>
      </c>
      <c r="F83" s="152" t="s">
        <v>50</v>
      </c>
      <c r="G83" s="268">
        <v>536639.53</v>
      </c>
      <c r="H83" s="184" t="s">
        <v>1654</v>
      </c>
      <c r="I83" s="161" t="s">
        <v>1803</v>
      </c>
      <c r="J83" s="161" t="s">
        <v>1655</v>
      </c>
      <c r="K83" s="246" t="s">
        <v>1826</v>
      </c>
      <c r="L83" s="240">
        <v>536639.53</v>
      </c>
      <c r="M83" s="237">
        <f>G83-L83</f>
        <v>0</v>
      </c>
      <c r="N83" s="152" t="s">
        <v>1894</v>
      </c>
      <c r="O83" s="186">
        <v>44926</v>
      </c>
      <c r="P83" s="161" t="s">
        <v>1827</v>
      </c>
      <c r="Q83" s="161" t="s">
        <v>1720</v>
      </c>
      <c r="R83" s="161" t="s">
        <v>885</v>
      </c>
      <c r="S83" s="161" t="s">
        <v>2334</v>
      </c>
      <c r="T83" s="308" t="s">
        <v>2415</v>
      </c>
      <c r="U83" s="161"/>
      <c r="V83" s="161"/>
      <c r="W83" s="161"/>
      <c r="X83" s="548"/>
      <c r="Y83" s="154"/>
    </row>
    <row r="84" spans="1:26" s="153" customFormat="1" ht="40.5" customHeight="1" x14ac:dyDescent="0.25">
      <c r="A84" s="161">
        <v>82</v>
      </c>
      <c r="B84" s="161" t="s">
        <v>1721</v>
      </c>
      <c r="C84" s="161"/>
      <c r="D84" s="161" t="s">
        <v>49</v>
      </c>
      <c r="E84" s="172" t="s">
        <v>69</v>
      </c>
      <c r="F84" s="152" t="s">
        <v>70</v>
      </c>
      <c r="G84" s="268">
        <v>248000.16</v>
      </c>
      <c r="H84" s="167" t="s">
        <v>1606</v>
      </c>
      <c r="I84" s="161" t="s">
        <v>1607</v>
      </c>
      <c r="J84" s="161" t="s">
        <v>1607</v>
      </c>
      <c r="K84" s="161" t="s">
        <v>1586</v>
      </c>
      <c r="L84" s="240">
        <v>18570.3</v>
      </c>
      <c r="M84" s="237">
        <f t="shared" ref="M84" si="7">G84-L84</f>
        <v>229429.86000000002</v>
      </c>
      <c r="N84" s="152" t="s">
        <v>2185</v>
      </c>
      <c r="O84" s="186" t="s">
        <v>2985</v>
      </c>
      <c r="P84" s="161" t="s">
        <v>1759</v>
      </c>
      <c r="Q84" s="161" t="s">
        <v>2520</v>
      </c>
      <c r="R84" s="161" t="s">
        <v>1761</v>
      </c>
      <c r="S84" s="161" t="s">
        <v>1871</v>
      </c>
      <c r="T84" s="229" t="s">
        <v>1852</v>
      </c>
      <c r="U84" s="187"/>
      <c r="V84" s="187"/>
      <c r="W84" s="187"/>
      <c r="X84" s="564"/>
      <c r="Y84" s="154"/>
    </row>
    <row r="85" spans="1:26" s="153" customFormat="1" ht="63.75" customHeight="1" x14ac:dyDescent="0.25">
      <c r="A85" s="161">
        <v>83</v>
      </c>
      <c r="B85" s="161" t="s">
        <v>1722</v>
      </c>
      <c r="C85" s="161"/>
      <c r="D85" s="161" t="s">
        <v>49</v>
      </c>
      <c r="E85" s="172" t="s">
        <v>69</v>
      </c>
      <c r="F85" s="152" t="s">
        <v>1508</v>
      </c>
      <c r="G85" s="269">
        <v>219056.73</v>
      </c>
      <c r="H85" s="184" t="s">
        <v>1606</v>
      </c>
      <c r="I85" s="161" t="s">
        <v>1607</v>
      </c>
      <c r="J85" s="161" t="s">
        <v>1607</v>
      </c>
      <c r="K85" s="161" t="s">
        <v>1586</v>
      </c>
      <c r="L85" s="240">
        <v>178952.22</v>
      </c>
      <c r="M85" s="237">
        <f>G85-L85</f>
        <v>40104.510000000009</v>
      </c>
      <c r="N85" s="152" t="s">
        <v>1850</v>
      </c>
      <c r="O85" s="186" t="s">
        <v>2215</v>
      </c>
      <c r="P85" s="161" t="s">
        <v>1762</v>
      </c>
      <c r="Q85" s="161" t="s">
        <v>1772</v>
      </c>
      <c r="R85" s="161" t="s">
        <v>1760</v>
      </c>
      <c r="S85" s="161" t="s">
        <v>1844</v>
      </c>
      <c r="T85" s="229" t="s">
        <v>2123</v>
      </c>
      <c r="U85" s="161" t="s">
        <v>2359</v>
      </c>
      <c r="V85" s="161" t="s">
        <v>2360</v>
      </c>
      <c r="W85" s="161" t="s">
        <v>2361</v>
      </c>
      <c r="X85" s="548"/>
      <c r="Y85" s="154"/>
    </row>
    <row r="86" spans="1:26" s="153" customFormat="1" ht="63.75" customHeight="1" x14ac:dyDescent="0.25">
      <c r="A86" s="161">
        <v>84</v>
      </c>
      <c r="B86" s="161" t="s">
        <v>1735</v>
      </c>
      <c r="C86" s="164" t="s">
        <v>102</v>
      </c>
      <c r="D86" s="161" t="s">
        <v>49</v>
      </c>
      <c r="E86" s="188" t="s">
        <v>69</v>
      </c>
      <c r="F86" s="152" t="s">
        <v>70</v>
      </c>
      <c r="G86" s="269">
        <v>164190.68</v>
      </c>
      <c r="H86" s="184" t="s">
        <v>1604</v>
      </c>
      <c r="I86" s="161" t="s">
        <v>1718</v>
      </c>
      <c r="J86" s="161" t="s">
        <v>1718</v>
      </c>
      <c r="K86" s="161" t="s">
        <v>1773</v>
      </c>
      <c r="L86" s="237">
        <v>164190.68</v>
      </c>
      <c r="M86" s="237">
        <f>G86-L86</f>
        <v>0</v>
      </c>
      <c r="N86" s="152" t="s">
        <v>1851</v>
      </c>
      <c r="O86" s="186">
        <v>44925</v>
      </c>
      <c r="P86" s="161" t="s">
        <v>1771</v>
      </c>
      <c r="Q86" s="161" t="s">
        <v>1713</v>
      </c>
      <c r="R86" s="161" t="s">
        <v>885</v>
      </c>
      <c r="S86" s="161" t="s">
        <v>1831</v>
      </c>
      <c r="T86" s="231" t="s">
        <v>2736</v>
      </c>
      <c r="U86" s="161"/>
      <c r="V86" s="161"/>
      <c r="W86" s="161"/>
      <c r="X86" s="548"/>
      <c r="Y86" s="154"/>
    </row>
    <row r="87" spans="1:26" s="153" customFormat="1" ht="78" customHeight="1" x14ac:dyDescent="0.25">
      <c r="A87" s="161">
        <v>85</v>
      </c>
      <c r="B87" s="161" t="s">
        <v>1746</v>
      </c>
      <c r="C87" s="172"/>
      <c r="D87" s="161" t="s">
        <v>49</v>
      </c>
      <c r="E87" s="188" t="s">
        <v>69</v>
      </c>
      <c r="F87" s="248" t="s">
        <v>712</v>
      </c>
      <c r="G87" s="268">
        <v>295978.28999999998</v>
      </c>
      <c r="H87" s="184" t="s">
        <v>1740</v>
      </c>
      <c r="I87" s="161" t="s">
        <v>1741</v>
      </c>
      <c r="J87" s="161" t="s">
        <v>1741</v>
      </c>
      <c r="K87" s="246" t="s">
        <v>1730</v>
      </c>
      <c r="L87" s="240">
        <v>281420.45</v>
      </c>
      <c r="M87" s="237">
        <f>G87-L87</f>
        <v>14557.839999999967</v>
      </c>
      <c r="N87" s="152" t="s">
        <v>1898</v>
      </c>
      <c r="O87" s="186" t="s">
        <v>2506</v>
      </c>
      <c r="P87" s="161" t="s">
        <v>1790</v>
      </c>
      <c r="Q87" s="161" t="s">
        <v>1714</v>
      </c>
      <c r="R87" s="189" t="s">
        <v>1789</v>
      </c>
      <c r="S87" s="161" t="s">
        <v>1899</v>
      </c>
      <c r="T87" s="308" t="s">
        <v>2449</v>
      </c>
      <c r="U87" s="161" t="s">
        <v>2996</v>
      </c>
      <c r="V87" s="161" t="s">
        <v>2986</v>
      </c>
      <c r="W87" s="161" t="s">
        <v>2987</v>
      </c>
      <c r="X87" s="548"/>
      <c r="Y87" s="154"/>
    </row>
    <row r="88" spans="1:26" s="153" customFormat="1" ht="63.75" hidden="1" customHeight="1" x14ac:dyDescent="0.25">
      <c r="A88" s="161">
        <v>86</v>
      </c>
      <c r="B88" s="172" t="s">
        <v>1748</v>
      </c>
      <c r="C88" s="160" t="s">
        <v>1524</v>
      </c>
      <c r="D88" s="172" t="s">
        <v>910</v>
      </c>
      <c r="E88" s="172" t="s">
        <v>1014</v>
      </c>
      <c r="F88" s="174" t="s">
        <v>50</v>
      </c>
      <c r="G88" s="268">
        <v>749670.68</v>
      </c>
      <c r="H88" s="184" t="s">
        <v>1740</v>
      </c>
      <c r="I88" s="161" t="s">
        <v>1802</v>
      </c>
      <c r="J88" s="161" t="s">
        <v>1742</v>
      </c>
      <c r="K88" s="246" t="s">
        <v>1869</v>
      </c>
      <c r="L88" s="237"/>
      <c r="M88" s="237"/>
      <c r="N88" s="152"/>
      <c r="O88" s="161"/>
      <c r="P88" s="161"/>
      <c r="Q88" s="161" t="s">
        <v>1714</v>
      </c>
      <c r="R88" s="189" t="s">
        <v>1870</v>
      </c>
      <c r="S88" s="161"/>
      <c r="T88" s="229"/>
      <c r="U88" s="161" t="s">
        <v>2067</v>
      </c>
      <c r="V88" s="161" t="s">
        <v>2068</v>
      </c>
      <c r="W88" s="161" t="s">
        <v>2362</v>
      </c>
      <c r="X88" s="548"/>
      <c r="Y88" s="154"/>
    </row>
    <row r="89" spans="1:26" s="153" customFormat="1" ht="70.5" hidden="1" customHeight="1" x14ac:dyDescent="0.25">
      <c r="A89" s="161">
        <v>87</v>
      </c>
      <c r="B89" s="161" t="s">
        <v>1750</v>
      </c>
      <c r="C89" s="161" t="s">
        <v>1781</v>
      </c>
      <c r="D89" s="161" t="s">
        <v>49</v>
      </c>
      <c r="E89" s="172" t="s">
        <v>69</v>
      </c>
      <c r="F89" s="152" t="s">
        <v>1571</v>
      </c>
      <c r="G89" s="268">
        <v>2488566.5699999998</v>
      </c>
      <c r="H89" s="184" t="s">
        <v>1729</v>
      </c>
      <c r="I89" s="161" t="s">
        <v>1730</v>
      </c>
      <c r="J89" s="190" t="s">
        <v>1730</v>
      </c>
      <c r="K89" s="161" t="s">
        <v>1731</v>
      </c>
      <c r="L89" s="237"/>
      <c r="M89" s="237"/>
      <c r="N89" s="152"/>
      <c r="O89" s="161"/>
      <c r="P89" s="161"/>
      <c r="Q89" s="161" t="s">
        <v>1728</v>
      </c>
      <c r="R89" s="161" t="s">
        <v>794</v>
      </c>
      <c r="S89" s="161"/>
      <c r="T89" s="229" t="s">
        <v>1780</v>
      </c>
      <c r="U89" s="161" t="s">
        <v>1833</v>
      </c>
      <c r="V89" s="161" t="s">
        <v>1834</v>
      </c>
      <c r="W89" s="161" t="s">
        <v>1835</v>
      </c>
      <c r="X89" s="548"/>
      <c r="Y89" s="154"/>
    </row>
    <row r="90" spans="1:26" s="153" customFormat="1" ht="68.25" customHeight="1" x14ac:dyDescent="0.25">
      <c r="A90" s="153">
        <v>88</v>
      </c>
      <c r="B90" s="249" t="s">
        <v>1751</v>
      </c>
      <c r="C90" s="164" t="s">
        <v>102</v>
      </c>
      <c r="D90" s="187" t="s">
        <v>49</v>
      </c>
      <c r="E90" s="188" t="s">
        <v>69</v>
      </c>
      <c r="F90" s="195" t="s">
        <v>70</v>
      </c>
      <c r="G90" s="273">
        <v>840900</v>
      </c>
      <c r="H90" s="184" t="s">
        <v>1729</v>
      </c>
      <c r="I90" s="161" t="s">
        <v>1730</v>
      </c>
      <c r="J90" s="190" t="s">
        <v>1730</v>
      </c>
      <c r="K90" s="161" t="s">
        <v>1731</v>
      </c>
      <c r="L90" s="242">
        <v>840900</v>
      </c>
      <c r="M90" s="237">
        <f t="shared" ref="M90:M95" si="8">G90-L90</f>
        <v>0</v>
      </c>
      <c r="N90" s="152" t="s">
        <v>1893</v>
      </c>
      <c r="O90" s="212">
        <v>44925</v>
      </c>
      <c r="P90" s="187" t="s">
        <v>1791</v>
      </c>
      <c r="Q90" s="187" t="s">
        <v>1753</v>
      </c>
      <c r="R90" s="187" t="s">
        <v>885</v>
      </c>
      <c r="S90" s="187" t="s">
        <v>772</v>
      </c>
      <c r="T90" s="396" t="s">
        <v>2502</v>
      </c>
      <c r="U90" s="161"/>
      <c r="V90" s="161"/>
      <c r="W90" s="161"/>
      <c r="X90" s="548"/>
      <c r="Y90" s="154"/>
    </row>
    <row r="91" spans="1:26" s="153" customFormat="1" ht="60" customHeight="1" x14ac:dyDescent="0.25">
      <c r="A91" s="161">
        <v>89</v>
      </c>
      <c r="B91" s="161" t="s">
        <v>1796</v>
      </c>
      <c r="C91" s="161"/>
      <c r="D91" s="161" t="s">
        <v>49</v>
      </c>
      <c r="E91" s="188" t="s">
        <v>69</v>
      </c>
      <c r="F91" s="152" t="s">
        <v>1409</v>
      </c>
      <c r="G91" s="268">
        <v>149458.76</v>
      </c>
      <c r="H91" s="167" t="s">
        <v>1730</v>
      </c>
      <c r="I91" s="161" t="s">
        <v>1742</v>
      </c>
      <c r="J91" s="161" t="s">
        <v>1742</v>
      </c>
      <c r="K91" s="161" t="s">
        <v>1743</v>
      </c>
      <c r="L91" s="242">
        <v>144404.01</v>
      </c>
      <c r="M91" s="237">
        <f t="shared" si="8"/>
        <v>5054.75</v>
      </c>
      <c r="N91" s="152" t="s">
        <v>2022</v>
      </c>
      <c r="O91" s="186" t="s">
        <v>2738</v>
      </c>
      <c r="P91" s="161" t="s">
        <v>1874</v>
      </c>
      <c r="Q91" s="187" t="s">
        <v>1779</v>
      </c>
      <c r="R91" s="161" t="s">
        <v>835</v>
      </c>
      <c r="S91" s="192" t="s">
        <v>1915</v>
      </c>
      <c r="T91" s="229" t="s">
        <v>2568</v>
      </c>
      <c r="U91" s="161" t="s">
        <v>2813</v>
      </c>
      <c r="V91" s="161" t="s">
        <v>2814</v>
      </c>
      <c r="W91" s="161" t="s">
        <v>1597</v>
      </c>
      <c r="X91" s="548"/>
      <c r="Y91" s="154"/>
    </row>
    <row r="92" spans="1:26" s="153" customFormat="1" ht="39.75" customHeight="1" x14ac:dyDescent="0.25">
      <c r="A92" s="161">
        <v>90</v>
      </c>
      <c r="B92" s="161" t="s">
        <v>1807</v>
      </c>
      <c r="C92" s="161"/>
      <c r="D92" s="161" t="s">
        <v>49</v>
      </c>
      <c r="E92" s="172" t="s">
        <v>69</v>
      </c>
      <c r="F92" s="152" t="s">
        <v>768</v>
      </c>
      <c r="G92" s="269">
        <v>300000</v>
      </c>
      <c r="H92" s="167" t="s">
        <v>1731</v>
      </c>
      <c r="I92" s="161" t="s">
        <v>1743</v>
      </c>
      <c r="J92" s="161" t="s">
        <v>1743</v>
      </c>
      <c r="K92" s="161" t="s">
        <v>1801</v>
      </c>
      <c r="L92" s="237">
        <v>299950</v>
      </c>
      <c r="M92" s="237">
        <f t="shared" si="8"/>
        <v>50</v>
      </c>
      <c r="N92" s="152" t="s">
        <v>2041</v>
      </c>
      <c r="O92" s="186" t="s">
        <v>2261</v>
      </c>
      <c r="P92" s="161" t="s">
        <v>1881</v>
      </c>
      <c r="Q92" s="187" t="s">
        <v>1778</v>
      </c>
      <c r="R92" s="161" t="s">
        <v>1453</v>
      </c>
      <c r="S92" s="192" t="s">
        <v>1916</v>
      </c>
      <c r="T92" s="229" t="s">
        <v>2202</v>
      </c>
      <c r="U92" s="161" t="s">
        <v>2376</v>
      </c>
      <c r="V92" s="161" t="s">
        <v>2377</v>
      </c>
      <c r="W92" s="161" t="s">
        <v>2378</v>
      </c>
      <c r="X92" s="548"/>
      <c r="Y92" s="154"/>
    </row>
    <row r="93" spans="1:26" s="153" customFormat="1" ht="105" customHeight="1" x14ac:dyDescent="0.25">
      <c r="A93" s="172">
        <v>91</v>
      </c>
      <c r="B93" s="161" t="s">
        <v>1845</v>
      </c>
      <c r="C93" s="172"/>
      <c r="D93" s="161" t="s">
        <v>49</v>
      </c>
      <c r="E93" s="172" t="s">
        <v>69</v>
      </c>
      <c r="F93" s="174" t="s">
        <v>1571</v>
      </c>
      <c r="G93" s="268">
        <v>1955099.94</v>
      </c>
      <c r="H93" s="167" t="s">
        <v>1774</v>
      </c>
      <c r="I93" s="172" t="s">
        <v>1775</v>
      </c>
      <c r="J93" s="172" t="s">
        <v>1775</v>
      </c>
      <c r="K93" s="172" t="s">
        <v>1776</v>
      </c>
      <c r="L93" s="240">
        <v>1873679.82</v>
      </c>
      <c r="M93" s="240">
        <f t="shared" si="8"/>
        <v>81420.119999999879</v>
      </c>
      <c r="N93" s="152" t="s">
        <v>2101</v>
      </c>
      <c r="O93" s="343">
        <v>44925</v>
      </c>
      <c r="P93" s="172" t="s">
        <v>792</v>
      </c>
      <c r="Q93" s="161" t="s">
        <v>1828</v>
      </c>
      <c r="R93" s="161" t="s">
        <v>1908</v>
      </c>
      <c r="S93" s="192" t="s">
        <v>2059</v>
      </c>
      <c r="T93" s="515" t="s">
        <v>2659</v>
      </c>
      <c r="U93" s="161"/>
      <c r="V93" s="161"/>
      <c r="W93" s="161"/>
      <c r="X93" s="548"/>
      <c r="Y93" s="154"/>
    </row>
    <row r="94" spans="1:26" s="251" customFormat="1" ht="57.75" customHeight="1" x14ac:dyDescent="0.25">
      <c r="A94" s="172">
        <v>92</v>
      </c>
      <c r="B94" s="161" t="s">
        <v>1846</v>
      </c>
      <c r="C94" s="173"/>
      <c r="D94" s="161" t="s">
        <v>49</v>
      </c>
      <c r="E94" s="172" t="s">
        <v>69</v>
      </c>
      <c r="F94" s="174" t="s">
        <v>1800</v>
      </c>
      <c r="G94" s="268">
        <v>533466.63</v>
      </c>
      <c r="H94" s="167" t="s">
        <v>1774</v>
      </c>
      <c r="I94" s="172" t="s">
        <v>1775</v>
      </c>
      <c r="J94" s="172" t="s">
        <v>1775</v>
      </c>
      <c r="K94" s="172" t="s">
        <v>1776</v>
      </c>
      <c r="L94" s="280">
        <v>453533.02</v>
      </c>
      <c r="M94" s="268">
        <f t="shared" si="8"/>
        <v>79933.609999999986</v>
      </c>
      <c r="N94" s="174" t="s">
        <v>2102</v>
      </c>
      <c r="O94" s="343" t="s">
        <v>3046</v>
      </c>
      <c r="P94" s="172" t="s">
        <v>1909</v>
      </c>
      <c r="Q94" s="161" t="s">
        <v>1829</v>
      </c>
      <c r="R94" s="161" t="s">
        <v>1910</v>
      </c>
      <c r="S94" s="192" t="s">
        <v>2103</v>
      </c>
      <c r="T94" s="231" t="s">
        <v>2662</v>
      </c>
      <c r="U94" s="172"/>
      <c r="V94" s="172"/>
      <c r="W94" s="172"/>
      <c r="X94" s="172"/>
      <c r="Y94" s="265"/>
      <c r="Z94" s="265"/>
    </row>
    <row r="95" spans="1:26" s="153" customFormat="1" ht="63.75" customHeight="1" x14ac:dyDescent="0.25">
      <c r="A95" s="161">
        <v>93</v>
      </c>
      <c r="B95" s="161" t="s">
        <v>1853</v>
      </c>
      <c r="C95" s="161"/>
      <c r="D95" s="161" t="s">
        <v>49</v>
      </c>
      <c r="E95" s="188" t="s">
        <v>69</v>
      </c>
      <c r="F95" s="152" t="s">
        <v>50</v>
      </c>
      <c r="G95" s="269">
        <v>604743</v>
      </c>
      <c r="H95" s="184" t="s">
        <v>1799</v>
      </c>
      <c r="I95" s="190" t="s">
        <v>1854</v>
      </c>
      <c r="J95" s="161" t="s">
        <v>1854</v>
      </c>
      <c r="K95" s="161" t="s">
        <v>1815</v>
      </c>
      <c r="L95" s="237">
        <v>535197.43999999994</v>
      </c>
      <c r="M95" s="237">
        <f t="shared" si="8"/>
        <v>69545.560000000056</v>
      </c>
      <c r="N95" s="152" t="s">
        <v>2119</v>
      </c>
      <c r="O95" s="343">
        <v>44925</v>
      </c>
      <c r="P95" s="562" t="s">
        <v>101</v>
      </c>
      <c r="Q95" s="187" t="s">
        <v>1818</v>
      </c>
      <c r="R95" s="161" t="s">
        <v>850</v>
      </c>
      <c r="S95" s="161" t="s">
        <v>1312</v>
      </c>
      <c r="T95" s="229"/>
      <c r="U95" s="161"/>
      <c r="V95" s="161"/>
      <c r="W95" s="161"/>
      <c r="X95" s="161"/>
    </row>
    <row r="96" spans="1:26" s="153" customFormat="1" ht="63.75" customHeight="1" x14ac:dyDescent="0.25">
      <c r="A96" s="161">
        <v>94</v>
      </c>
      <c r="B96" s="161" t="s">
        <v>1856</v>
      </c>
      <c r="C96" s="160" t="s">
        <v>1524</v>
      </c>
      <c r="D96" s="161" t="s">
        <v>910</v>
      </c>
      <c r="E96" s="172" t="s">
        <v>1014</v>
      </c>
      <c r="F96" s="152" t="s">
        <v>50</v>
      </c>
      <c r="G96" s="269">
        <v>53678.28</v>
      </c>
      <c r="H96" s="184" t="s">
        <v>1774</v>
      </c>
      <c r="I96" s="161" t="s">
        <v>2116</v>
      </c>
      <c r="J96" s="161" t="s">
        <v>1777</v>
      </c>
      <c r="K96" s="246" t="s">
        <v>2099</v>
      </c>
      <c r="L96" s="237">
        <v>53678.28</v>
      </c>
      <c r="M96" s="237">
        <f t="shared" ref="M96:M100" si="9">G96-L96</f>
        <v>0</v>
      </c>
      <c r="N96" s="152" t="s">
        <v>2203</v>
      </c>
      <c r="O96" s="186">
        <v>44925</v>
      </c>
      <c r="P96" s="161" t="s">
        <v>1827</v>
      </c>
      <c r="Q96" s="187" t="s">
        <v>1819</v>
      </c>
      <c r="R96" s="161" t="s">
        <v>965</v>
      </c>
      <c r="S96" s="161" t="s">
        <v>2120</v>
      </c>
      <c r="T96" s="231" t="s">
        <v>2661</v>
      </c>
      <c r="U96" s="161"/>
      <c r="V96" s="161"/>
      <c r="W96" s="161"/>
      <c r="X96" s="161"/>
    </row>
    <row r="97" spans="1:25" s="265" customFormat="1" ht="80.25" customHeight="1" x14ac:dyDescent="0.25">
      <c r="A97" s="172">
        <v>95</v>
      </c>
      <c r="B97" s="172" t="s">
        <v>1876</v>
      </c>
      <c r="C97" s="173"/>
      <c r="D97" s="161" t="s">
        <v>910</v>
      </c>
      <c r="E97" s="172" t="s">
        <v>1014</v>
      </c>
      <c r="F97" s="174" t="s">
        <v>50</v>
      </c>
      <c r="G97" s="268">
        <v>395197.93</v>
      </c>
      <c r="H97" s="167" t="s">
        <v>1743</v>
      </c>
      <c r="I97" s="172" t="s">
        <v>2117</v>
      </c>
      <c r="J97" s="172" t="s">
        <v>1872</v>
      </c>
      <c r="K97" s="246" t="s">
        <v>1873</v>
      </c>
      <c r="L97" s="240">
        <v>395197.93</v>
      </c>
      <c r="M97" s="240">
        <f t="shared" si="9"/>
        <v>0</v>
      </c>
      <c r="N97" s="174" t="s">
        <v>2230</v>
      </c>
      <c r="O97" s="343" t="s">
        <v>2780</v>
      </c>
      <c r="P97" s="172" t="s">
        <v>1307</v>
      </c>
      <c r="Q97" s="187" t="s">
        <v>1817</v>
      </c>
      <c r="R97" s="161" t="s">
        <v>835</v>
      </c>
      <c r="S97" s="172" t="s">
        <v>2345</v>
      </c>
      <c r="T97" s="231" t="s">
        <v>2567</v>
      </c>
      <c r="U97" s="172"/>
      <c r="V97" s="172"/>
      <c r="W97" s="172"/>
      <c r="X97" s="172"/>
    </row>
    <row r="98" spans="1:25" s="153" customFormat="1" ht="126" customHeight="1" x14ac:dyDescent="0.25">
      <c r="A98" s="172">
        <v>96</v>
      </c>
      <c r="B98" s="172" t="s">
        <v>1883</v>
      </c>
      <c r="C98" s="172"/>
      <c r="D98" s="161" t="s">
        <v>49</v>
      </c>
      <c r="E98" s="188" t="s">
        <v>69</v>
      </c>
      <c r="F98" s="152" t="s">
        <v>70</v>
      </c>
      <c r="G98" s="268">
        <v>940000</v>
      </c>
      <c r="H98" s="184" t="s">
        <v>1801</v>
      </c>
      <c r="I98" s="190" t="s">
        <v>1816</v>
      </c>
      <c r="J98" s="190" t="s">
        <v>1816</v>
      </c>
      <c r="K98" s="161" t="s">
        <v>1813</v>
      </c>
      <c r="L98" s="240">
        <v>935300</v>
      </c>
      <c r="M98" s="240">
        <f t="shared" si="9"/>
        <v>4700</v>
      </c>
      <c r="N98" s="174" t="s">
        <v>2193</v>
      </c>
      <c r="O98" s="343" t="s">
        <v>2594</v>
      </c>
      <c r="P98" s="172" t="s">
        <v>2035</v>
      </c>
      <c r="Q98" s="187" t="s">
        <v>1884</v>
      </c>
      <c r="R98" s="161" t="s">
        <v>2034</v>
      </c>
      <c r="S98" s="161" t="s">
        <v>2121</v>
      </c>
      <c r="T98" s="231" t="s">
        <v>2533</v>
      </c>
      <c r="U98" s="161" t="s">
        <v>2665</v>
      </c>
      <c r="V98" s="161" t="s">
        <v>2701</v>
      </c>
      <c r="W98" s="161" t="s">
        <v>2126</v>
      </c>
      <c r="X98" s="548"/>
      <c r="Y98" s="154"/>
    </row>
    <row r="99" spans="1:25" s="153" customFormat="1" ht="63.75" customHeight="1" x14ac:dyDescent="0.25">
      <c r="A99" s="172">
        <v>97</v>
      </c>
      <c r="B99" s="172" t="s">
        <v>1887</v>
      </c>
      <c r="C99" s="172"/>
      <c r="D99" s="161" t="s">
        <v>49</v>
      </c>
      <c r="E99" s="188" t="s">
        <v>69</v>
      </c>
      <c r="F99" s="152" t="s">
        <v>70</v>
      </c>
      <c r="G99" s="268">
        <v>232400.07</v>
      </c>
      <c r="H99" s="184" t="s">
        <v>1801</v>
      </c>
      <c r="I99" s="190" t="s">
        <v>1816</v>
      </c>
      <c r="J99" s="190" t="s">
        <v>1816</v>
      </c>
      <c r="K99" s="161" t="s">
        <v>1813</v>
      </c>
      <c r="L99" s="240">
        <v>15089.36</v>
      </c>
      <c r="M99" s="240">
        <f t="shared" si="9"/>
        <v>217310.71000000002</v>
      </c>
      <c r="N99" s="174" t="s">
        <v>2191</v>
      </c>
      <c r="O99" s="343" t="s">
        <v>2959</v>
      </c>
      <c r="P99" s="172" t="s">
        <v>1350</v>
      </c>
      <c r="Q99" s="187" t="s">
        <v>1868</v>
      </c>
      <c r="R99" s="161" t="s">
        <v>2040</v>
      </c>
      <c r="S99" s="172" t="s">
        <v>2194</v>
      </c>
      <c r="T99" s="231" t="s">
        <v>2021</v>
      </c>
      <c r="U99" s="161"/>
      <c r="V99" s="161"/>
      <c r="W99" s="161"/>
      <c r="X99" s="548"/>
      <c r="Y99" s="154"/>
    </row>
    <row r="100" spans="1:25" s="153" customFormat="1" ht="40.5" customHeight="1" x14ac:dyDescent="0.25">
      <c r="A100" s="161">
        <v>98</v>
      </c>
      <c r="B100" s="161" t="s">
        <v>1895</v>
      </c>
      <c r="C100" s="161"/>
      <c r="D100" s="161" t="s">
        <v>49</v>
      </c>
      <c r="E100" s="172" t="s">
        <v>69</v>
      </c>
      <c r="F100" s="152" t="s">
        <v>768</v>
      </c>
      <c r="G100" s="269">
        <v>610469.99</v>
      </c>
      <c r="H100" s="167" t="s">
        <v>1812</v>
      </c>
      <c r="I100" s="161" t="s">
        <v>1813</v>
      </c>
      <c r="J100" s="161" t="s">
        <v>1813</v>
      </c>
      <c r="K100" s="161" t="s">
        <v>1814</v>
      </c>
      <c r="L100" s="237">
        <v>483688.62</v>
      </c>
      <c r="M100" s="237">
        <f t="shared" si="9"/>
        <v>126781.37</v>
      </c>
      <c r="N100" s="174" t="s">
        <v>2192</v>
      </c>
      <c r="O100" s="186">
        <v>44925</v>
      </c>
      <c r="P100" s="161" t="s">
        <v>2045</v>
      </c>
      <c r="Q100" s="161" t="s">
        <v>1875</v>
      </c>
      <c r="R100" s="161" t="s">
        <v>2046</v>
      </c>
      <c r="S100" s="172" t="s">
        <v>2160</v>
      </c>
      <c r="T100" s="231"/>
      <c r="U100" s="161"/>
      <c r="V100" s="161"/>
      <c r="W100" s="161"/>
      <c r="X100" s="548"/>
      <c r="Y100" s="154"/>
    </row>
    <row r="101" spans="1:25" ht="45" hidden="1" customHeight="1" x14ac:dyDescent="0.25">
      <c r="A101" s="161">
        <v>99</v>
      </c>
      <c r="B101" s="161" t="s">
        <v>1896</v>
      </c>
      <c r="C101" s="164" t="s">
        <v>102</v>
      </c>
      <c r="D101" s="161" t="s">
        <v>49</v>
      </c>
      <c r="E101" s="172" t="s">
        <v>69</v>
      </c>
      <c r="F101" s="152" t="s">
        <v>1540</v>
      </c>
      <c r="G101" s="268">
        <v>400000</v>
      </c>
      <c r="H101" s="167" t="s">
        <v>1812</v>
      </c>
      <c r="I101" s="161" t="s">
        <v>1813</v>
      </c>
      <c r="J101" s="161" t="s">
        <v>1813</v>
      </c>
      <c r="K101" s="161" t="s">
        <v>1814</v>
      </c>
      <c r="L101" s="237"/>
      <c r="M101" s="237"/>
      <c r="N101" s="174"/>
      <c r="O101" s="161"/>
      <c r="P101" s="161"/>
      <c r="Q101" s="161" t="s">
        <v>1882</v>
      </c>
      <c r="R101" s="161" t="s">
        <v>2058</v>
      </c>
      <c r="S101" s="161" t="s">
        <v>1897</v>
      </c>
      <c r="T101" s="229" t="s">
        <v>2024</v>
      </c>
      <c r="U101" s="181" t="s">
        <v>2072</v>
      </c>
      <c r="V101" s="181" t="s">
        <v>2073</v>
      </c>
      <c r="W101" s="181" t="s">
        <v>2074</v>
      </c>
      <c r="X101" s="563"/>
      <c r="Y101" s="391"/>
    </row>
    <row r="102" spans="1:25" ht="56.25" customHeight="1" x14ac:dyDescent="0.25">
      <c r="A102" s="161">
        <v>100</v>
      </c>
      <c r="B102" s="161" t="s">
        <v>1901</v>
      </c>
      <c r="C102" s="161"/>
      <c r="D102" s="161" t="s">
        <v>49</v>
      </c>
      <c r="E102" s="188" t="s">
        <v>69</v>
      </c>
      <c r="F102" s="152" t="s">
        <v>1902</v>
      </c>
      <c r="G102" s="269">
        <v>84600</v>
      </c>
      <c r="H102" s="278" t="s">
        <v>1775</v>
      </c>
      <c r="I102" s="190" t="s">
        <v>1814</v>
      </c>
      <c r="J102" s="190" t="s">
        <v>1814</v>
      </c>
      <c r="K102" s="161" t="s">
        <v>1777</v>
      </c>
      <c r="L102" s="237">
        <v>69795</v>
      </c>
      <c r="M102" s="237">
        <f t="shared" ref="M102:M109" si="10">G102-L102</f>
        <v>14805</v>
      </c>
      <c r="N102" s="174" t="s">
        <v>2207</v>
      </c>
      <c r="O102" s="186" t="s">
        <v>2506</v>
      </c>
      <c r="P102" s="161" t="s">
        <v>2095</v>
      </c>
      <c r="Q102" s="187" t="s">
        <v>2220</v>
      </c>
      <c r="R102" s="161" t="s">
        <v>2096</v>
      </c>
      <c r="S102" s="172" t="s">
        <v>2219</v>
      </c>
      <c r="T102" s="308" t="s">
        <v>2451</v>
      </c>
      <c r="U102" s="161" t="s">
        <v>2529</v>
      </c>
      <c r="V102" s="181" t="s">
        <v>2530</v>
      </c>
      <c r="W102" s="181" t="s">
        <v>2531</v>
      </c>
      <c r="X102" s="563"/>
      <c r="Y102" s="391"/>
    </row>
    <row r="103" spans="1:25" ht="119.25" customHeight="1" x14ac:dyDescent="0.25">
      <c r="A103" s="161">
        <v>101</v>
      </c>
      <c r="B103" s="306" t="s">
        <v>2018</v>
      </c>
      <c r="C103" s="161"/>
      <c r="D103" s="161" t="s">
        <v>49</v>
      </c>
      <c r="E103" s="161" t="s">
        <v>69</v>
      </c>
      <c r="F103" s="152" t="s">
        <v>70</v>
      </c>
      <c r="G103" s="269">
        <v>132500</v>
      </c>
      <c r="H103" s="184" t="s">
        <v>1815</v>
      </c>
      <c r="I103" s="190" t="s">
        <v>1857</v>
      </c>
      <c r="J103" s="161" t="s">
        <v>1857</v>
      </c>
      <c r="K103" s="190" t="s">
        <v>1872</v>
      </c>
      <c r="L103" s="237">
        <v>33748</v>
      </c>
      <c r="M103" s="402">
        <f t="shared" si="10"/>
        <v>98752</v>
      </c>
      <c r="N103" s="165" t="s">
        <v>2382</v>
      </c>
      <c r="O103" s="186">
        <v>44925</v>
      </c>
      <c r="P103" s="562" t="s">
        <v>2328</v>
      </c>
      <c r="Q103" s="161" t="s">
        <v>2020</v>
      </c>
      <c r="R103" s="161" t="s">
        <v>1415</v>
      </c>
      <c r="S103" s="364" t="s">
        <v>2369</v>
      </c>
      <c r="T103" s="229"/>
      <c r="U103" s="181"/>
      <c r="V103" s="181"/>
      <c r="W103" s="181"/>
      <c r="X103" s="563"/>
      <c r="Y103" s="391"/>
    </row>
    <row r="104" spans="1:25" s="153" customFormat="1" ht="67.5" customHeight="1" x14ac:dyDescent="0.25">
      <c r="A104" s="161">
        <v>102</v>
      </c>
      <c r="B104" s="161" t="s">
        <v>2027</v>
      </c>
      <c r="C104" s="160" t="s">
        <v>1524</v>
      </c>
      <c r="D104" s="172" t="s">
        <v>910</v>
      </c>
      <c r="E104" s="172" t="s">
        <v>1014</v>
      </c>
      <c r="F104" s="174" t="s">
        <v>50</v>
      </c>
      <c r="G104" s="268">
        <v>749670.68</v>
      </c>
      <c r="H104" s="184" t="s">
        <v>2028</v>
      </c>
      <c r="I104" s="161" t="s">
        <v>2118</v>
      </c>
      <c r="J104" s="161" t="s">
        <v>2030</v>
      </c>
      <c r="K104" s="161" t="s">
        <v>2031</v>
      </c>
      <c r="L104" s="237">
        <v>749670.68</v>
      </c>
      <c r="M104" s="237">
        <f t="shared" si="10"/>
        <v>0</v>
      </c>
      <c r="N104" s="388" t="s">
        <v>2383</v>
      </c>
      <c r="O104" s="186">
        <v>44925</v>
      </c>
      <c r="P104" s="161" t="s">
        <v>2394</v>
      </c>
      <c r="Q104" s="187" t="s">
        <v>2029</v>
      </c>
      <c r="R104" s="161" t="s">
        <v>885</v>
      </c>
      <c r="S104" s="161" t="s">
        <v>1046</v>
      </c>
      <c r="T104" s="229" t="s">
        <v>2546</v>
      </c>
      <c r="U104" s="161"/>
      <c r="V104" s="161"/>
      <c r="W104" s="161"/>
      <c r="X104" s="548"/>
      <c r="Y104" s="154"/>
    </row>
    <row r="105" spans="1:25" ht="52.5" customHeight="1" x14ac:dyDescent="0.25">
      <c r="A105" s="187">
        <v>103</v>
      </c>
      <c r="B105" s="187" t="s">
        <v>2050</v>
      </c>
      <c r="C105" s="187"/>
      <c r="D105" s="187" t="s">
        <v>49</v>
      </c>
      <c r="E105" s="188" t="s">
        <v>69</v>
      </c>
      <c r="F105" s="195" t="s">
        <v>1900</v>
      </c>
      <c r="G105" s="273">
        <v>255854.51</v>
      </c>
      <c r="H105" s="196" t="s">
        <v>1814</v>
      </c>
      <c r="I105" s="187" t="s">
        <v>2013</v>
      </c>
      <c r="J105" s="187" t="s">
        <v>2013</v>
      </c>
      <c r="K105" s="187" t="s">
        <v>2012</v>
      </c>
      <c r="L105" s="242">
        <v>92106.67</v>
      </c>
      <c r="M105" s="394">
        <f t="shared" si="10"/>
        <v>163747.84000000003</v>
      </c>
      <c r="N105" s="152" t="s">
        <v>2313</v>
      </c>
      <c r="O105" s="186" t="s">
        <v>2689</v>
      </c>
      <c r="P105" s="187" t="s">
        <v>2157</v>
      </c>
      <c r="Q105" s="187" t="s">
        <v>2049</v>
      </c>
      <c r="R105" s="187" t="s">
        <v>2156</v>
      </c>
      <c r="S105" s="187" t="s">
        <v>2309</v>
      </c>
      <c r="T105" s="229" t="s">
        <v>2462</v>
      </c>
      <c r="U105" s="181" t="s">
        <v>2997</v>
      </c>
      <c r="V105" s="181" t="s">
        <v>2988</v>
      </c>
      <c r="W105" s="181" t="s">
        <v>1392</v>
      </c>
      <c r="X105" s="181"/>
    </row>
    <row r="106" spans="1:25" ht="43.5" customHeight="1" x14ac:dyDescent="0.25">
      <c r="A106" s="161">
        <v>104</v>
      </c>
      <c r="B106" s="161" t="s">
        <v>2252</v>
      </c>
      <c r="C106" s="164" t="s">
        <v>102</v>
      </c>
      <c r="D106" s="161" t="s">
        <v>49</v>
      </c>
      <c r="E106" s="161" t="s">
        <v>69</v>
      </c>
      <c r="F106" s="152" t="s">
        <v>768</v>
      </c>
      <c r="G106" s="269">
        <v>25194.71</v>
      </c>
      <c r="H106" s="184" t="s">
        <v>2216</v>
      </c>
      <c r="I106" s="161" t="s">
        <v>2217</v>
      </c>
      <c r="J106" s="190" t="s">
        <v>2217</v>
      </c>
      <c r="K106" s="161" t="s">
        <v>2218</v>
      </c>
      <c r="L106" s="269">
        <v>25194.71</v>
      </c>
      <c r="M106" s="237">
        <f t="shared" si="10"/>
        <v>0</v>
      </c>
      <c r="N106" s="388" t="s">
        <v>2481</v>
      </c>
      <c r="O106" s="186" t="s">
        <v>2780</v>
      </c>
      <c r="P106" s="161" t="s">
        <v>2392</v>
      </c>
      <c r="Q106" s="161" t="s">
        <v>2210</v>
      </c>
      <c r="R106" s="161" t="s">
        <v>2385</v>
      </c>
      <c r="S106" s="161" t="s">
        <v>2251</v>
      </c>
      <c r="T106" s="229"/>
      <c r="U106" s="181" t="s">
        <v>2787</v>
      </c>
      <c r="V106" s="181" t="s">
        <v>2788</v>
      </c>
      <c r="W106" s="181" t="s">
        <v>2789</v>
      </c>
      <c r="X106" s="181"/>
    </row>
    <row r="107" spans="1:25" ht="43.5" customHeight="1" x14ac:dyDescent="0.25">
      <c r="A107" s="161">
        <v>105</v>
      </c>
      <c r="B107" s="161" t="s">
        <v>2253</v>
      </c>
      <c r="C107" s="161"/>
      <c r="D107" s="161" t="s">
        <v>49</v>
      </c>
      <c r="E107" s="161" t="s">
        <v>69</v>
      </c>
      <c r="F107" s="152" t="s">
        <v>70</v>
      </c>
      <c r="G107" s="269">
        <v>74671</v>
      </c>
      <c r="H107" s="184" t="s">
        <v>2216</v>
      </c>
      <c r="I107" s="161" t="s">
        <v>2217</v>
      </c>
      <c r="J107" s="190" t="s">
        <v>2217</v>
      </c>
      <c r="K107" s="161" t="s">
        <v>2218</v>
      </c>
      <c r="L107" s="237">
        <v>59362.400000000001</v>
      </c>
      <c r="M107" s="402">
        <f t="shared" si="10"/>
        <v>15308.599999999999</v>
      </c>
      <c r="N107" s="388" t="s">
        <v>2482</v>
      </c>
      <c r="O107" s="186" t="s">
        <v>2778</v>
      </c>
      <c r="P107" s="161" t="s">
        <v>2392</v>
      </c>
      <c r="Q107" s="161" t="s">
        <v>2212</v>
      </c>
      <c r="R107" s="161" t="s">
        <v>2393</v>
      </c>
      <c r="S107" s="161" t="s">
        <v>2251</v>
      </c>
      <c r="T107" s="229"/>
      <c r="U107" s="181" t="s">
        <v>2815</v>
      </c>
      <c r="V107" s="181" t="s">
        <v>2816</v>
      </c>
      <c r="W107" s="181" t="s">
        <v>1301</v>
      </c>
      <c r="X107" s="181"/>
    </row>
    <row r="108" spans="1:25" ht="58.5" customHeight="1" x14ac:dyDescent="0.25">
      <c r="A108" s="161">
        <v>106</v>
      </c>
      <c r="B108" s="161" t="s">
        <v>2264</v>
      </c>
      <c r="C108" s="161"/>
      <c r="D108" s="161" t="s">
        <v>49</v>
      </c>
      <c r="E108" s="172" t="s">
        <v>69</v>
      </c>
      <c r="F108" s="152" t="s">
        <v>2262</v>
      </c>
      <c r="G108" s="269">
        <v>227290.12</v>
      </c>
      <c r="H108" s="184" t="s">
        <v>2216</v>
      </c>
      <c r="I108" s="161" t="s">
        <v>2217</v>
      </c>
      <c r="J108" s="161" t="s">
        <v>2217</v>
      </c>
      <c r="K108" s="161" t="s">
        <v>2218</v>
      </c>
      <c r="L108" s="237">
        <v>160278.99</v>
      </c>
      <c r="M108" s="402">
        <f t="shared" si="10"/>
        <v>67011.13</v>
      </c>
      <c r="N108" s="388" t="s">
        <v>2483</v>
      </c>
      <c r="O108" s="186" t="s">
        <v>2858</v>
      </c>
      <c r="P108" s="161" t="s">
        <v>2396</v>
      </c>
      <c r="Q108" s="187" t="s">
        <v>2213</v>
      </c>
      <c r="R108" s="161" t="s">
        <v>1415</v>
      </c>
      <c r="S108" s="161" t="s">
        <v>2223</v>
      </c>
      <c r="T108" s="229" t="s">
        <v>2658</v>
      </c>
      <c r="U108" s="181" t="s">
        <v>2916</v>
      </c>
      <c r="V108" s="514" t="s">
        <v>2917</v>
      </c>
      <c r="W108" s="181" t="s">
        <v>2918</v>
      </c>
      <c r="X108" s="181"/>
    </row>
    <row r="109" spans="1:25" ht="42.75" customHeight="1" x14ac:dyDescent="0.25">
      <c r="A109" s="161">
        <v>107</v>
      </c>
      <c r="B109" s="161" t="s">
        <v>2263</v>
      </c>
      <c r="C109" s="161"/>
      <c r="D109" s="161" t="s">
        <v>49</v>
      </c>
      <c r="E109" s="161" t="s">
        <v>69</v>
      </c>
      <c r="F109" s="152" t="s">
        <v>50</v>
      </c>
      <c r="G109" s="269">
        <v>289701.03999999998</v>
      </c>
      <c r="H109" s="184" t="s">
        <v>2216</v>
      </c>
      <c r="I109" s="161" t="s">
        <v>2217</v>
      </c>
      <c r="J109" s="161" t="s">
        <v>2217</v>
      </c>
      <c r="K109" s="161" t="s">
        <v>2218</v>
      </c>
      <c r="L109" s="237">
        <v>286804.02</v>
      </c>
      <c r="M109" s="393">
        <f t="shared" si="10"/>
        <v>2897.0199999999604</v>
      </c>
      <c r="N109" s="388" t="s">
        <v>2484</v>
      </c>
      <c r="O109" s="186" t="s">
        <v>2879</v>
      </c>
      <c r="P109" s="161" t="s">
        <v>2395</v>
      </c>
      <c r="Q109" s="161" t="s">
        <v>2225</v>
      </c>
      <c r="R109" s="161" t="s">
        <v>2397</v>
      </c>
      <c r="S109" s="161" t="s">
        <v>2214</v>
      </c>
      <c r="T109" s="229"/>
      <c r="U109" s="181" t="s">
        <v>2924</v>
      </c>
      <c r="V109" s="181" t="s">
        <v>2925</v>
      </c>
      <c r="W109" s="181" t="s">
        <v>2926</v>
      </c>
      <c r="X109" s="181"/>
    </row>
    <row r="110" spans="1:25" ht="56.25" customHeight="1" x14ac:dyDescent="0.25">
      <c r="A110" s="161">
        <v>108</v>
      </c>
      <c r="B110" s="161" t="s">
        <v>2277</v>
      </c>
      <c r="C110" s="164" t="s">
        <v>102</v>
      </c>
      <c r="D110" s="161" t="s">
        <v>49</v>
      </c>
      <c r="E110" s="161" t="s">
        <v>69</v>
      </c>
      <c r="F110" s="152" t="s">
        <v>70</v>
      </c>
      <c r="G110" s="269">
        <v>699464.99</v>
      </c>
      <c r="H110" s="184" t="s">
        <v>2216</v>
      </c>
      <c r="I110" s="161" t="s">
        <v>2217</v>
      </c>
      <c r="J110" s="190" t="s">
        <v>2217</v>
      </c>
      <c r="K110" s="161" t="s">
        <v>2218</v>
      </c>
      <c r="L110" s="269">
        <v>699464.99</v>
      </c>
      <c r="M110" s="237">
        <f>G110-L110</f>
        <v>0</v>
      </c>
      <c r="N110" s="388" t="s">
        <v>2485</v>
      </c>
      <c r="O110" s="186">
        <v>44925</v>
      </c>
      <c r="P110" s="161" t="s">
        <v>2384</v>
      </c>
      <c r="Q110" s="161" t="s">
        <v>2211</v>
      </c>
      <c r="R110" s="161" t="s">
        <v>2385</v>
      </c>
      <c r="S110" s="161" t="s">
        <v>2251</v>
      </c>
      <c r="T110" s="229"/>
      <c r="U110" s="181"/>
      <c r="V110" s="181"/>
      <c r="W110" s="181"/>
      <c r="X110" s="181"/>
    </row>
    <row r="111" spans="1:25" ht="44.25" customHeight="1" x14ac:dyDescent="0.25">
      <c r="A111" s="161">
        <v>109</v>
      </c>
      <c r="B111" s="187" t="s">
        <v>2289</v>
      </c>
      <c r="C111" s="164" t="s">
        <v>102</v>
      </c>
      <c r="D111" s="187" t="s">
        <v>49</v>
      </c>
      <c r="E111" s="187" t="s">
        <v>69</v>
      </c>
      <c r="F111" s="195" t="s">
        <v>1902</v>
      </c>
      <c r="G111" s="273">
        <v>33900</v>
      </c>
      <c r="H111" s="196" t="s">
        <v>2100</v>
      </c>
      <c r="I111" s="187" t="s">
        <v>2218</v>
      </c>
      <c r="J111" s="187" t="s">
        <v>2218</v>
      </c>
      <c r="K111" s="187" t="s">
        <v>2208</v>
      </c>
      <c r="L111" s="242">
        <v>33900</v>
      </c>
      <c r="M111" s="242">
        <f>G111-L111</f>
        <v>0</v>
      </c>
      <c r="N111" s="388" t="s">
        <v>2486</v>
      </c>
      <c r="O111" s="186" t="s">
        <v>2666</v>
      </c>
      <c r="P111" s="187" t="s">
        <v>2407</v>
      </c>
      <c r="Q111" s="187" t="s">
        <v>2226</v>
      </c>
      <c r="R111" s="161" t="s">
        <v>2385</v>
      </c>
      <c r="S111" s="161" t="s">
        <v>2251</v>
      </c>
      <c r="T111" s="396" t="s">
        <v>2532</v>
      </c>
      <c r="U111" s="181" t="s">
        <v>2669</v>
      </c>
      <c r="V111" s="181" t="s">
        <v>2670</v>
      </c>
      <c r="W111" s="181" t="s">
        <v>2671</v>
      </c>
      <c r="X111" s="181"/>
    </row>
    <row r="112" spans="1:25" ht="69" customHeight="1" x14ac:dyDescent="0.25">
      <c r="A112" s="161">
        <v>110</v>
      </c>
      <c r="B112" s="161" t="s">
        <v>2279</v>
      </c>
      <c r="C112" s="161"/>
      <c r="D112" s="161" t="s">
        <v>49</v>
      </c>
      <c r="E112" s="161" t="s">
        <v>69</v>
      </c>
      <c r="F112" s="152" t="s">
        <v>1224</v>
      </c>
      <c r="G112" s="269">
        <v>171266.65</v>
      </c>
      <c r="H112" s="184" t="s">
        <v>2338</v>
      </c>
      <c r="I112" s="161" t="s">
        <v>2218</v>
      </c>
      <c r="J112" s="161" t="s">
        <v>2218</v>
      </c>
      <c r="K112" s="161" t="s">
        <v>2208</v>
      </c>
      <c r="L112" s="237">
        <v>112178.86</v>
      </c>
      <c r="M112" s="403">
        <f>G112-L112</f>
        <v>59087.789999999994</v>
      </c>
      <c r="N112" s="388" t="s">
        <v>2487</v>
      </c>
      <c r="O112" s="186" t="s">
        <v>2903</v>
      </c>
      <c r="P112" s="161" t="s">
        <v>792</v>
      </c>
      <c r="Q112" s="161" t="s">
        <v>2280</v>
      </c>
      <c r="R112" s="161" t="s">
        <v>2409</v>
      </c>
      <c r="S112" s="192" t="s">
        <v>2410</v>
      </c>
      <c r="T112" s="229" t="s">
        <v>2339</v>
      </c>
      <c r="U112" s="181" t="s">
        <v>2919</v>
      </c>
      <c r="V112" s="181" t="s">
        <v>2920</v>
      </c>
      <c r="W112" s="181" t="s">
        <v>1597</v>
      </c>
      <c r="X112" s="181"/>
    </row>
    <row r="113" spans="1:24" s="153" customFormat="1" ht="41.25" customHeight="1" x14ac:dyDescent="0.25">
      <c r="A113" s="161">
        <v>111</v>
      </c>
      <c r="B113" s="161" t="s">
        <v>2431</v>
      </c>
      <c r="C113" s="164" t="s">
        <v>102</v>
      </c>
      <c r="D113" s="161" t="s">
        <v>49</v>
      </c>
      <c r="E113" s="161" t="s">
        <v>69</v>
      </c>
      <c r="F113" s="152" t="s">
        <v>1540</v>
      </c>
      <c r="G113" s="269">
        <v>57000</v>
      </c>
      <c r="H113" s="184" t="s">
        <v>2100</v>
      </c>
      <c r="I113" s="187" t="s">
        <v>2218</v>
      </c>
      <c r="J113" s="187" t="s">
        <v>2218</v>
      </c>
      <c r="K113" s="161" t="s">
        <v>2190</v>
      </c>
      <c r="L113" s="269">
        <v>57000</v>
      </c>
      <c r="M113" s="363">
        <f t="shared" ref="M113:M115" si="11">G113-L113</f>
        <v>0</v>
      </c>
      <c r="N113" s="388" t="s">
        <v>2498</v>
      </c>
      <c r="O113" s="186" t="s">
        <v>2705</v>
      </c>
      <c r="P113" s="161" t="s">
        <v>2408</v>
      </c>
      <c r="Q113" s="161" t="s">
        <v>2269</v>
      </c>
      <c r="R113" s="161" t="s">
        <v>2385</v>
      </c>
      <c r="S113" s="161" t="s">
        <v>2282</v>
      </c>
      <c r="T113" s="229" t="s">
        <v>2652</v>
      </c>
      <c r="U113" s="161" t="s">
        <v>2811</v>
      </c>
      <c r="V113" s="161" t="s">
        <v>2812</v>
      </c>
      <c r="W113" s="161" t="s">
        <v>1600</v>
      </c>
      <c r="X113" s="161"/>
    </row>
    <row r="114" spans="1:24" s="153" customFormat="1" ht="54.75" customHeight="1" x14ac:dyDescent="0.25">
      <c r="A114" s="161">
        <v>112</v>
      </c>
      <c r="B114" s="172" t="s">
        <v>2283</v>
      </c>
      <c r="C114" s="161"/>
      <c r="D114" s="161" t="s">
        <v>49</v>
      </c>
      <c r="E114" s="161" t="s">
        <v>69</v>
      </c>
      <c r="F114" s="152" t="s">
        <v>1540</v>
      </c>
      <c r="G114" s="269">
        <v>400000</v>
      </c>
      <c r="H114" s="184" t="s">
        <v>2100</v>
      </c>
      <c r="I114" s="187" t="s">
        <v>2218</v>
      </c>
      <c r="J114" s="187" t="s">
        <v>2218</v>
      </c>
      <c r="K114" s="161" t="s">
        <v>2190</v>
      </c>
      <c r="L114" s="237">
        <v>378000</v>
      </c>
      <c r="M114" s="403">
        <f t="shared" si="11"/>
        <v>22000</v>
      </c>
      <c r="N114" s="388" t="s">
        <v>2499</v>
      </c>
      <c r="O114" s="186" t="s">
        <v>2697</v>
      </c>
      <c r="P114" s="161" t="s">
        <v>2411</v>
      </c>
      <c r="Q114" s="161" t="s">
        <v>2281</v>
      </c>
      <c r="R114" s="161" t="s">
        <v>2412</v>
      </c>
      <c r="S114" s="172" t="s">
        <v>2282</v>
      </c>
      <c r="T114" s="229" t="s">
        <v>2655</v>
      </c>
      <c r="U114" s="161" t="s">
        <v>2719</v>
      </c>
      <c r="V114" s="161" t="s">
        <v>2720</v>
      </c>
      <c r="W114" s="161" t="s">
        <v>2721</v>
      </c>
      <c r="X114" s="161"/>
    </row>
    <row r="115" spans="1:24" s="153" customFormat="1" ht="43.5" customHeight="1" x14ac:dyDescent="0.25">
      <c r="A115" s="161">
        <v>113</v>
      </c>
      <c r="B115" s="187" t="s">
        <v>2284</v>
      </c>
      <c r="C115" s="187"/>
      <c r="D115" s="187" t="s">
        <v>49</v>
      </c>
      <c r="E115" s="188" t="s">
        <v>69</v>
      </c>
      <c r="F115" s="195" t="s">
        <v>70</v>
      </c>
      <c r="G115" s="273">
        <v>630000</v>
      </c>
      <c r="H115" s="184" t="s">
        <v>2100</v>
      </c>
      <c r="I115" s="187" t="s">
        <v>2218</v>
      </c>
      <c r="J115" s="187" t="s">
        <v>2218</v>
      </c>
      <c r="K115" s="187" t="s">
        <v>2208</v>
      </c>
      <c r="L115" s="242">
        <v>190189</v>
      </c>
      <c r="M115" s="403">
        <f t="shared" si="11"/>
        <v>439811</v>
      </c>
      <c r="N115" s="388" t="s">
        <v>2488</v>
      </c>
      <c r="O115" s="186">
        <v>44925</v>
      </c>
      <c r="P115" s="187" t="s">
        <v>1413</v>
      </c>
      <c r="Q115" s="187" t="s">
        <v>2285</v>
      </c>
      <c r="R115" s="187" t="s">
        <v>1414</v>
      </c>
      <c r="S115" s="213" t="s">
        <v>2413</v>
      </c>
      <c r="T115" s="252"/>
      <c r="U115" s="161"/>
      <c r="V115" s="161"/>
      <c r="W115" s="161"/>
      <c r="X115" s="161"/>
    </row>
    <row r="116" spans="1:24" ht="65.25" customHeight="1" x14ac:dyDescent="0.25">
      <c r="A116" s="161">
        <v>114</v>
      </c>
      <c r="B116" s="161" t="s">
        <v>2340</v>
      </c>
      <c r="C116" s="161"/>
      <c r="D116" s="161" t="s">
        <v>49</v>
      </c>
      <c r="E116" s="161" t="s">
        <v>69</v>
      </c>
      <c r="F116" s="152" t="s">
        <v>2209</v>
      </c>
      <c r="G116" s="373">
        <v>224652.14</v>
      </c>
      <c r="H116" s="184" t="s">
        <v>2258</v>
      </c>
      <c r="I116" s="161" t="s">
        <v>2189</v>
      </c>
      <c r="J116" s="161" t="s">
        <v>2189</v>
      </c>
      <c r="K116" s="161" t="s">
        <v>2259</v>
      </c>
      <c r="L116" s="237">
        <v>147113.22</v>
      </c>
      <c r="M116" s="402">
        <f>G116-L116</f>
        <v>77538.920000000013</v>
      </c>
      <c r="N116" s="388" t="s">
        <v>2541</v>
      </c>
      <c r="O116" s="186" t="s">
        <v>2753</v>
      </c>
      <c r="P116" s="161" t="s">
        <v>2442</v>
      </c>
      <c r="Q116" s="161" t="s">
        <v>2255</v>
      </c>
      <c r="R116" s="161" t="s">
        <v>2445</v>
      </c>
      <c r="S116" s="192" t="s">
        <v>2444</v>
      </c>
      <c r="T116" s="229" t="s">
        <v>2672</v>
      </c>
      <c r="U116" s="161" t="s">
        <v>2808</v>
      </c>
      <c r="V116" s="161" t="s">
        <v>2809</v>
      </c>
      <c r="W116" s="161" t="s">
        <v>2810</v>
      </c>
      <c r="X116" s="181"/>
    </row>
    <row r="117" spans="1:24" ht="46.5" customHeight="1" x14ac:dyDescent="0.25">
      <c r="A117" s="161">
        <v>115</v>
      </c>
      <c r="B117" s="161" t="s">
        <v>2341</v>
      </c>
      <c r="C117" s="161"/>
      <c r="D117" s="161" t="s">
        <v>49</v>
      </c>
      <c r="E117" s="172" t="s">
        <v>69</v>
      </c>
      <c r="F117" s="152" t="s">
        <v>768</v>
      </c>
      <c r="G117" s="269">
        <v>150530.29</v>
      </c>
      <c r="H117" s="184" t="s">
        <v>2258</v>
      </c>
      <c r="I117" s="161" t="s">
        <v>2189</v>
      </c>
      <c r="J117" s="161" t="s">
        <v>2189</v>
      </c>
      <c r="K117" s="161" t="s">
        <v>2259</v>
      </c>
      <c r="L117" s="237">
        <v>66232.37</v>
      </c>
      <c r="M117" s="402">
        <f>G117-L117</f>
        <v>84297.920000000013</v>
      </c>
      <c r="N117" s="388" t="s">
        <v>2542</v>
      </c>
      <c r="O117" s="186">
        <v>44925</v>
      </c>
      <c r="P117" s="161" t="s">
        <v>2045</v>
      </c>
      <c r="Q117" s="161" t="s">
        <v>2257</v>
      </c>
      <c r="R117" s="161" t="s">
        <v>2440</v>
      </c>
      <c r="S117" s="192" t="s">
        <v>2441</v>
      </c>
      <c r="T117" s="229"/>
      <c r="U117" s="181"/>
      <c r="V117" s="181"/>
      <c r="W117" s="181"/>
      <c r="X117" s="181"/>
    </row>
    <row r="118" spans="1:24" s="153" customFormat="1" ht="44.25" customHeight="1" x14ac:dyDescent="0.25">
      <c r="A118" s="161">
        <v>116</v>
      </c>
      <c r="B118" s="161" t="s">
        <v>2342</v>
      </c>
      <c r="C118" s="161"/>
      <c r="D118" s="161" t="s">
        <v>49</v>
      </c>
      <c r="E118" s="161" t="s">
        <v>69</v>
      </c>
      <c r="F118" s="152" t="s">
        <v>712</v>
      </c>
      <c r="G118" s="269">
        <v>599278</v>
      </c>
      <c r="H118" s="184" t="s">
        <v>2258</v>
      </c>
      <c r="I118" s="161" t="s">
        <v>2189</v>
      </c>
      <c r="J118" s="161" t="s">
        <v>2189</v>
      </c>
      <c r="K118" s="161" t="s">
        <v>2259</v>
      </c>
      <c r="L118" s="237">
        <v>416498.02</v>
      </c>
      <c r="M118" s="402">
        <f>G118-L118</f>
        <v>182779.97999999998</v>
      </c>
      <c r="N118" s="388" t="s">
        <v>2543</v>
      </c>
      <c r="O118" s="186" t="s">
        <v>2803</v>
      </c>
      <c r="P118" s="161" t="s">
        <v>2438</v>
      </c>
      <c r="Q118" s="161" t="s">
        <v>2256</v>
      </c>
      <c r="R118" s="161" t="s">
        <v>2458</v>
      </c>
      <c r="S118" s="192" t="s">
        <v>2439</v>
      </c>
      <c r="T118" s="229" t="s">
        <v>2657</v>
      </c>
      <c r="U118" s="161" t="s">
        <v>2818</v>
      </c>
      <c r="V118" s="161" t="s">
        <v>2819</v>
      </c>
      <c r="W118" s="161" t="s">
        <v>2810</v>
      </c>
      <c r="X118" s="161"/>
    </row>
    <row r="119" spans="1:24" ht="79.5" hidden="1" customHeight="1" x14ac:dyDescent="0.3">
      <c r="A119" s="161">
        <v>117</v>
      </c>
      <c r="B119" s="264" t="s">
        <v>2344</v>
      </c>
      <c r="C119" s="160" t="s">
        <v>1524</v>
      </c>
      <c r="D119" s="161" t="s">
        <v>910</v>
      </c>
      <c r="E119" s="161" t="s">
        <v>1014</v>
      </c>
      <c r="F119" s="152" t="s">
        <v>50</v>
      </c>
      <c r="G119" s="269">
        <v>1090491</v>
      </c>
      <c r="H119" s="184" t="s">
        <v>2258</v>
      </c>
      <c r="I119" s="161" t="s">
        <v>2429</v>
      </c>
      <c r="J119" s="161" t="s">
        <v>2304</v>
      </c>
      <c r="K119" s="161" t="s">
        <v>2534</v>
      </c>
      <c r="L119" s="237"/>
      <c r="M119" s="237"/>
      <c r="N119" s="152"/>
      <c r="O119" s="161"/>
      <c r="P119" s="161"/>
      <c r="Q119" s="161" t="s">
        <v>2260</v>
      </c>
      <c r="R119" s="161" t="s">
        <v>2535</v>
      </c>
      <c r="S119" s="161" t="s">
        <v>2251</v>
      </c>
      <c r="T119" s="229"/>
      <c r="U119" s="161" t="s">
        <v>2712</v>
      </c>
      <c r="V119" s="161" t="s">
        <v>2713</v>
      </c>
      <c r="W119" s="161" t="s">
        <v>2464</v>
      </c>
      <c r="X119" s="161"/>
    </row>
    <row r="120" spans="1:24" ht="45.75" customHeight="1" x14ac:dyDescent="0.25">
      <c r="A120" s="161">
        <v>118</v>
      </c>
      <c r="B120" s="161" t="s">
        <v>2363</v>
      </c>
      <c r="C120" s="161"/>
      <c r="D120" s="161" t="s">
        <v>49</v>
      </c>
      <c r="E120" s="161" t="s">
        <v>69</v>
      </c>
      <c r="F120" s="152" t="s">
        <v>70</v>
      </c>
      <c r="G120" s="269">
        <v>278512.7</v>
      </c>
      <c r="H120" s="184" t="s">
        <v>2310</v>
      </c>
      <c r="I120" s="161" t="s">
        <v>2259</v>
      </c>
      <c r="J120" s="161" t="s">
        <v>2259</v>
      </c>
      <c r="K120" s="161" t="s">
        <v>2311</v>
      </c>
      <c r="L120" s="237">
        <v>41769.79</v>
      </c>
      <c r="M120" s="402">
        <f t="shared" ref="M120:M121" si="12">G120-L120</f>
        <v>236742.91</v>
      </c>
      <c r="N120" s="388" t="s">
        <v>2544</v>
      </c>
      <c r="O120" s="186">
        <v>44925</v>
      </c>
      <c r="P120" s="161" t="s">
        <v>1350</v>
      </c>
      <c r="Q120" s="161" t="s">
        <v>2333</v>
      </c>
      <c r="R120" s="161" t="s">
        <v>2457</v>
      </c>
      <c r="S120" s="161" t="s">
        <v>2456</v>
      </c>
      <c r="T120" s="308" t="s">
        <v>2427</v>
      </c>
      <c r="U120" s="161"/>
      <c r="V120" s="161"/>
      <c r="W120" s="161"/>
      <c r="X120" s="161"/>
    </row>
    <row r="121" spans="1:24" s="153" customFormat="1" ht="48" customHeight="1" x14ac:dyDescent="0.25">
      <c r="A121" s="161">
        <v>119</v>
      </c>
      <c r="B121" s="161" t="s">
        <v>2365</v>
      </c>
      <c r="C121" s="161"/>
      <c r="D121" s="161" t="s">
        <v>49</v>
      </c>
      <c r="E121" s="161" t="s">
        <v>69</v>
      </c>
      <c r="F121" s="152" t="s">
        <v>70</v>
      </c>
      <c r="G121" s="269">
        <v>226110.69</v>
      </c>
      <c r="H121" s="184" t="s">
        <v>2310</v>
      </c>
      <c r="I121" s="161" t="s">
        <v>2259</v>
      </c>
      <c r="J121" s="161" t="s">
        <v>2259</v>
      </c>
      <c r="K121" s="161" t="s">
        <v>2311</v>
      </c>
      <c r="L121" s="269">
        <v>226110.69</v>
      </c>
      <c r="M121" s="237">
        <f t="shared" si="12"/>
        <v>0</v>
      </c>
      <c r="N121" s="388" t="s">
        <v>2547</v>
      </c>
      <c r="O121" s="186" t="s">
        <v>2983</v>
      </c>
      <c r="P121" s="161" t="s">
        <v>2447</v>
      </c>
      <c r="Q121" s="187" t="s">
        <v>2293</v>
      </c>
      <c r="R121" s="161" t="s">
        <v>2446</v>
      </c>
      <c r="S121" s="161" t="s">
        <v>2521</v>
      </c>
      <c r="T121" s="229" t="s">
        <v>2984</v>
      </c>
      <c r="U121" s="161"/>
      <c r="V121" s="161"/>
      <c r="W121" s="161"/>
      <c r="X121" s="161"/>
    </row>
    <row r="122" spans="1:24" ht="62.25" customHeight="1" x14ac:dyDescent="0.25">
      <c r="A122" s="161">
        <v>120</v>
      </c>
      <c r="B122" s="161" t="s">
        <v>2367</v>
      </c>
      <c r="C122" s="161"/>
      <c r="D122" s="161" t="s">
        <v>49</v>
      </c>
      <c r="E122" s="161" t="s">
        <v>69</v>
      </c>
      <c r="F122" s="152" t="s">
        <v>70</v>
      </c>
      <c r="G122" s="269">
        <v>648000</v>
      </c>
      <c r="H122" s="184" t="s">
        <v>2428</v>
      </c>
      <c r="I122" s="161" t="s">
        <v>2259</v>
      </c>
      <c r="J122" s="161" t="s">
        <v>2259</v>
      </c>
      <c r="K122" s="161" t="s">
        <v>2311</v>
      </c>
      <c r="L122" s="237">
        <v>213480</v>
      </c>
      <c r="M122" s="402">
        <f t="shared" ref="M122:M130" si="13">G122-L122</f>
        <v>434520</v>
      </c>
      <c r="N122" s="388" t="s">
        <v>2545</v>
      </c>
      <c r="O122" s="186">
        <v>44925</v>
      </c>
      <c r="P122" s="161" t="s">
        <v>2453</v>
      </c>
      <c r="Q122" s="161" t="s">
        <v>2292</v>
      </c>
      <c r="R122" s="161" t="s">
        <v>2455</v>
      </c>
      <c r="S122" s="161" t="s">
        <v>2454</v>
      </c>
      <c r="T122" s="390" t="s">
        <v>2435</v>
      </c>
      <c r="U122" s="161"/>
      <c r="V122" s="161"/>
      <c r="W122" s="161"/>
      <c r="X122" s="161"/>
    </row>
    <row r="123" spans="1:24" ht="60.75" hidden="1" customHeight="1" x14ac:dyDescent="0.25">
      <c r="A123" s="161">
        <v>121</v>
      </c>
      <c r="B123" s="161" t="s">
        <v>2379</v>
      </c>
      <c r="C123" s="164" t="s">
        <v>102</v>
      </c>
      <c r="D123" s="161" t="s">
        <v>49</v>
      </c>
      <c r="E123" s="161" t="s">
        <v>69</v>
      </c>
      <c r="F123" s="152" t="s">
        <v>768</v>
      </c>
      <c r="G123" s="269">
        <v>163797.01999999999</v>
      </c>
      <c r="H123" s="184" t="s">
        <v>2430</v>
      </c>
      <c r="I123" s="161" t="s">
        <v>2311</v>
      </c>
      <c r="J123" s="161" t="s">
        <v>2311</v>
      </c>
      <c r="K123" s="190" t="s">
        <v>2321</v>
      </c>
      <c r="L123" s="237"/>
      <c r="M123" s="237"/>
      <c r="N123" s="152"/>
      <c r="O123" s="161"/>
      <c r="P123" s="181"/>
      <c r="Q123" s="161" t="s">
        <v>2335</v>
      </c>
      <c r="R123" s="161" t="s">
        <v>2461</v>
      </c>
      <c r="S123" s="161" t="s">
        <v>2251</v>
      </c>
      <c r="T123" s="229" t="s">
        <v>2432</v>
      </c>
      <c r="U123" s="161" t="s">
        <v>2923</v>
      </c>
      <c r="V123" s="161" t="s">
        <v>2463</v>
      </c>
      <c r="W123" s="161" t="s">
        <v>2464</v>
      </c>
      <c r="X123" s="161"/>
    </row>
    <row r="124" spans="1:24" s="153" customFormat="1" ht="63.75" hidden="1" customHeight="1" x14ac:dyDescent="0.25">
      <c r="A124" s="161">
        <v>122</v>
      </c>
      <c r="B124" s="161" t="s">
        <v>2380</v>
      </c>
      <c r="C124" s="164" t="s">
        <v>102</v>
      </c>
      <c r="D124" s="161" t="s">
        <v>49</v>
      </c>
      <c r="E124" s="161" t="s">
        <v>69</v>
      </c>
      <c r="F124" s="152" t="s">
        <v>1224</v>
      </c>
      <c r="G124" s="269">
        <v>5595</v>
      </c>
      <c r="H124" s="184" t="s">
        <v>2217</v>
      </c>
      <c r="I124" s="161" t="s">
        <v>2311</v>
      </c>
      <c r="J124" s="161" t="s">
        <v>2311</v>
      </c>
      <c r="K124" s="190" t="s">
        <v>2321</v>
      </c>
      <c r="L124" s="237"/>
      <c r="M124" s="237"/>
      <c r="N124" s="152"/>
      <c r="O124" s="161"/>
      <c r="P124" s="161"/>
      <c r="Q124" s="161" t="s">
        <v>2381</v>
      </c>
      <c r="R124" s="161" t="s">
        <v>2460</v>
      </c>
      <c r="S124" s="161"/>
      <c r="T124" s="229"/>
      <c r="U124" s="161" t="s">
        <v>2698</v>
      </c>
      <c r="V124" s="161" t="s">
        <v>2699</v>
      </c>
      <c r="W124" s="161" t="s">
        <v>2700</v>
      </c>
      <c r="X124" s="161"/>
    </row>
    <row r="125" spans="1:24" ht="84.75" customHeight="1" x14ac:dyDescent="0.25">
      <c r="A125" s="161">
        <v>123</v>
      </c>
      <c r="B125" s="161" t="s">
        <v>2386</v>
      </c>
      <c r="C125" s="160" t="s">
        <v>1524</v>
      </c>
      <c r="D125" s="161" t="s">
        <v>910</v>
      </c>
      <c r="E125" s="161" t="s">
        <v>1014</v>
      </c>
      <c r="F125" s="152" t="s">
        <v>50</v>
      </c>
      <c r="G125" s="269">
        <v>252744.81</v>
      </c>
      <c r="H125" s="184" t="s">
        <v>2217</v>
      </c>
      <c r="I125" s="172" t="s">
        <v>2443</v>
      </c>
      <c r="J125" s="161" t="s">
        <v>2301</v>
      </c>
      <c r="K125" s="172" t="s">
        <v>2548</v>
      </c>
      <c r="L125" s="237">
        <v>252744.81</v>
      </c>
      <c r="M125" s="237">
        <f t="shared" si="13"/>
        <v>0</v>
      </c>
      <c r="N125" s="388" t="s">
        <v>2667</v>
      </c>
      <c r="O125" s="186">
        <v>44925</v>
      </c>
      <c r="P125" s="401" t="s">
        <v>2537</v>
      </c>
      <c r="Q125" s="161" t="s">
        <v>2371</v>
      </c>
      <c r="R125" s="161" t="s">
        <v>2385</v>
      </c>
      <c r="S125" s="161" t="s">
        <v>2387</v>
      </c>
      <c r="T125" s="229"/>
      <c r="U125" s="161"/>
      <c r="V125" s="161"/>
      <c r="W125" s="161"/>
      <c r="X125" s="161"/>
    </row>
    <row r="126" spans="1:24" s="153" customFormat="1" ht="80.25" customHeight="1" x14ac:dyDescent="0.25">
      <c r="A126" s="161">
        <v>124</v>
      </c>
      <c r="B126" s="161" t="s">
        <v>2388</v>
      </c>
      <c r="C126" s="160" t="s">
        <v>1524</v>
      </c>
      <c r="D126" s="161" t="s">
        <v>910</v>
      </c>
      <c r="E126" s="161" t="s">
        <v>1014</v>
      </c>
      <c r="F126" s="152" t="s">
        <v>50</v>
      </c>
      <c r="G126" s="269">
        <v>500000</v>
      </c>
      <c r="H126" s="184" t="s">
        <v>2217</v>
      </c>
      <c r="I126" s="172" t="s">
        <v>2443</v>
      </c>
      <c r="J126" s="161" t="s">
        <v>2301</v>
      </c>
      <c r="K126" s="172" t="s">
        <v>2548</v>
      </c>
      <c r="L126" s="237">
        <v>500000</v>
      </c>
      <c r="M126" s="237">
        <f t="shared" si="13"/>
        <v>0</v>
      </c>
      <c r="N126" s="388" t="s">
        <v>2668</v>
      </c>
      <c r="O126" s="186">
        <v>44925</v>
      </c>
      <c r="P126" s="401" t="s">
        <v>2537</v>
      </c>
      <c r="Q126" s="161" t="s">
        <v>2372</v>
      </c>
      <c r="R126" s="161" t="s">
        <v>2385</v>
      </c>
      <c r="S126" s="161" t="s">
        <v>2387</v>
      </c>
      <c r="T126" s="229"/>
      <c r="U126" s="161"/>
      <c r="V126" s="161"/>
      <c r="W126" s="161"/>
      <c r="X126" s="161"/>
    </row>
    <row r="127" spans="1:24" ht="71.25" customHeight="1" x14ac:dyDescent="0.25">
      <c r="A127" s="161">
        <v>125</v>
      </c>
      <c r="B127" s="161" t="s">
        <v>2398</v>
      </c>
      <c r="C127" s="161"/>
      <c r="D127" s="161" t="s">
        <v>49</v>
      </c>
      <c r="E127" s="161" t="s">
        <v>69</v>
      </c>
      <c r="F127" s="152" t="s">
        <v>768</v>
      </c>
      <c r="G127" s="269">
        <v>23050</v>
      </c>
      <c r="H127" s="184" t="s">
        <v>2218</v>
      </c>
      <c r="I127" s="161" t="s">
        <v>2321</v>
      </c>
      <c r="J127" s="161" t="s">
        <v>2321</v>
      </c>
      <c r="K127" s="190" t="s">
        <v>2322</v>
      </c>
      <c r="L127" s="237">
        <v>22727.3</v>
      </c>
      <c r="M127" s="237">
        <f t="shared" si="13"/>
        <v>322.70000000000073</v>
      </c>
      <c r="N127" s="388" t="s">
        <v>2549</v>
      </c>
      <c r="O127" s="186" t="s">
        <v>2738</v>
      </c>
      <c r="P127" s="161" t="s">
        <v>2466</v>
      </c>
      <c r="Q127" s="187" t="s">
        <v>2294</v>
      </c>
      <c r="R127" s="161" t="s">
        <v>2468</v>
      </c>
      <c r="S127" s="161" t="s">
        <v>2467</v>
      </c>
      <c r="T127" s="308" t="s">
        <v>2710</v>
      </c>
      <c r="U127" s="181" t="s">
        <v>2998</v>
      </c>
      <c r="V127" s="181" t="s">
        <v>2963</v>
      </c>
      <c r="W127" s="181" t="s">
        <v>2057</v>
      </c>
      <c r="X127" s="181"/>
    </row>
    <row r="128" spans="1:24" ht="68.25" customHeight="1" x14ac:dyDescent="0.25">
      <c r="A128" s="161">
        <v>126</v>
      </c>
      <c r="B128" s="161" t="s">
        <v>2399</v>
      </c>
      <c r="C128" s="161"/>
      <c r="D128" s="161" t="s">
        <v>49</v>
      </c>
      <c r="E128" s="161" t="s">
        <v>69</v>
      </c>
      <c r="F128" s="152" t="s">
        <v>2227</v>
      </c>
      <c r="G128" s="269">
        <v>175900</v>
      </c>
      <c r="H128" s="184" t="s">
        <v>2218</v>
      </c>
      <c r="I128" s="161" t="s">
        <v>2321</v>
      </c>
      <c r="J128" s="161" t="s">
        <v>2321</v>
      </c>
      <c r="K128" s="190" t="s">
        <v>2322</v>
      </c>
      <c r="L128" s="240">
        <v>175748.65</v>
      </c>
      <c r="M128" s="237">
        <f t="shared" si="13"/>
        <v>151.35000000000582</v>
      </c>
      <c r="N128" s="388" t="s">
        <v>2550</v>
      </c>
      <c r="O128" s="186" t="s">
        <v>2738</v>
      </c>
      <c r="P128" s="161" t="s">
        <v>2469</v>
      </c>
      <c r="Q128" s="161" t="s">
        <v>2308</v>
      </c>
      <c r="R128" s="161" t="s">
        <v>2471</v>
      </c>
      <c r="S128" s="161" t="s">
        <v>2470</v>
      </c>
      <c r="T128" s="229" t="s">
        <v>2606</v>
      </c>
      <c r="U128" s="161" t="s">
        <v>2817</v>
      </c>
      <c r="V128" s="161" t="s">
        <v>2807</v>
      </c>
      <c r="W128" s="161" t="s">
        <v>1923</v>
      </c>
      <c r="X128" s="161"/>
    </row>
    <row r="129" spans="1:26" ht="70.5" customHeight="1" x14ac:dyDescent="0.25">
      <c r="A129" s="161">
        <v>127</v>
      </c>
      <c r="B129" s="161" t="s">
        <v>2403</v>
      </c>
      <c r="C129" s="161"/>
      <c r="D129" s="161" t="s">
        <v>49</v>
      </c>
      <c r="E129" s="161" t="s">
        <v>69</v>
      </c>
      <c r="F129" s="152" t="s">
        <v>70</v>
      </c>
      <c r="G129" s="269">
        <v>20970</v>
      </c>
      <c r="H129" s="184" t="s">
        <v>2218</v>
      </c>
      <c r="I129" s="161" t="s">
        <v>2321</v>
      </c>
      <c r="J129" s="161" t="s">
        <v>2321</v>
      </c>
      <c r="K129" s="190" t="s">
        <v>2322</v>
      </c>
      <c r="L129" s="237">
        <v>20655.45</v>
      </c>
      <c r="M129" s="237">
        <f t="shared" si="13"/>
        <v>314.54999999999927</v>
      </c>
      <c r="N129" s="388" t="s">
        <v>2551</v>
      </c>
      <c r="O129" s="186" t="s">
        <v>2738</v>
      </c>
      <c r="P129" s="161" t="s">
        <v>2466</v>
      </c>
      <c r="Q129" s="187" t="s">
        <v>2295</v>
      </c>
      <c r="R129" s="161" t="s">
        <v>2472</v>
      </c>
      <c r="S129" s="161"/>
      <c r="T129" s="229" t="s">
        <v>2615</v>
      </c>
      <c r="U129" s="181" t="s">
        <v>2806</v>
      </c>
      <c r="V129" s="181" t="s">
        <v>2807</v>
      </c>
      <c r="W129" s="181" t="s">
        <v>2671</v>
      </c>
      <c r="X129" s="181"/>
    </row>
    <row r="130" spans="1:26" s="153" customFormat="1" ht="67.5" customHeight="1" x14ac:dyDescent="0.25">
      <c r="A130" s="161">
        <v>128</v>
      </c>
      <c r="B130" s="161" t="s">
        <v>2405</v>
      </c>
      <c r="C130" s="164" t="s">
        <v>102</v>
      </c>
      <c r="D130" s="161" t="s">
        <v>49</v>
      </c>
      <c r="E130" s="161" t="s">
        <v>69</v>
      </c>
      <c r="F130" s="152" t="s">
        <v>70</v>
      </c>
      <c r="G130" s="269">
        <v>180080</v>
      </c>
      <c r="H130" s="184" t="s">
        <v>2218</v>
      </c>
      <c r="I130" s="161" t="s">
        <v>2321</v>
      </c>
      <c r="J130" s="161" t="s">
        <v>2321</v>
      </c>
      <c r="K130" s="190" t="s">
        <v>2322</v>
      </c>
      <c r="L130" s="237">
        <v>180080</v>
      </c>
      <c r="M130" s="237">
        <f t="shared" si="13"/>
        <v>0</v>
      </c>
      <c r="N130" s="388" t="s">
        <v>2552</v>
      </c>
      <c r="O130" s="186" t="s">
        <v>2738</v>
      </c>
      <c r="P130" s="161" t="s">
        <v>2469</v>
      </c>
      <c r="Q130" s="187" t="s">
        <v>2293</v>
      </c>
      <c r="R130" s="161" t="s">
        <v>2385</v>
      </c>
      <c r="S130" s="161"/>
      <c r="T130" s="229" t="s">
        <v>2607</v>
      </c>
      <c r="U130" s="161" t="s">
        <v>2823</v>
      </c>
      <c r="V130" s="161" t="s">
        <v>2824</v>
      </c>
      <c r="W130" s="161" t="s">
        <v>2671</v>
      </c>
      <c r="X130" s="161"/>
    </row>
    <row r="131" spans="1:26" ht="65.25" customHeight="1" x14ac:dyDescent="0.25">
      <c r="A131" s="161">
        <v>129</v>
      </c>
      <c r="B131" s="175" t="s">
        <v>2414</v>
      </c>
      <c r="C131" s="175"/>
      <c r="D131" s="175" t="s">
        <v>49</v>
      </c>
      <c r="E131" s="175" t="s">
        <v>69</v>
      </c>
      <c r="F131" s="224" t="s">
        <v>70</v>
      </c>
      <c r="G131" s="373">
        <v>710999.91</v>
      </c>
      <c r="H131" s="184" t="s">
        <v>2208</v>
      </c>
      <c r="I131" s="161" t="s">
        <v>2322</v>
      </c>
      <c r="J131" s="161" t="s">
        <v>2322</v>
      </c>
      <c r="K131" s="190" t="s">
        <v>2323</v>
      </c>
      <c r="L131" s="237">
        <v>501254.92</v>
      </c>
      <c r="M131" s="237">
        <f>G131-L131</f>
        <v>209744.99000000005</v>
      </c>
      <c r="N131" s="152" t="s">
        <v>2599</v>
      </c>
      <c r="O131" s="186">
        <v>45656</v>
      </c>
      <c r="P131" s="161" t="s">
        <v>2478</v>
      </c>
      <c r="Q131" s="161" t="s">
        <v>2476</v>
      </c>
      <c r="R131" s="161" t="s">
        <v>2477</v>
      </c>
      <c r="S131" s="161" t="s">
        <v>2479</v>
      </c>
      <c r="T131" s="229"/>
      <c r="U131" s="181"/>
      <c r="V131" s="181"/>
      <c r="W131" s="181"/>
      <c r="X131" s="181"/>
    </row>
    <row r="132" spans="1:26" s="153" customFormat="1" ht="52.5" customHeight="1" x14ac:dyDescent="0.25">
      <c r="A132" s="161">
        <v>130</v>
      </c>
      <c r="B132" s="161" t="s">
        <v>2416</v>
      </c>
      <c r="C132" s="160" t="s">
        <v>102</v>
      </c>
      <c r="D132" s="161" t="s">
        <v>49</v>
      </c>
      <c r="E132" s="161" t="s">
        <v>69</v>
      </c>
      <c r="F132" s="152" t="s">
        <v>768</v>
      </c>
      <c r="G132" s="269">
        <v>16085</v>
      </c>
      <c r="H132" s="184" t="s">
        <v>2208</v>
      </c>
      <c r="I132" s="161" t="s">
        <v>2322</v>
      </c>
      <c r="J132" s="161" t="s">
        <v>2322</v>
      </c>
      <c r="K132" s="190" t="s">
        <v>2323</v>
      </c>
      <c r="L132" s="240">
        <v>15800</v>
      </c>
      <c r="M132" s="240">
        <f>G132-L132</f>
        <v>285</v>
      </c>
      <c r="N132" s="174" t="s">
        <v>2600</v>
      </c>
      <c r="O132" s="186" t="s">
        <v>2738</v>
      </c>
      <c r="P132" s="172" t="s">
        <v>1303</v>
      </c>
      <c r="Q132" s="172" t="s">
        <v>2228</v>
      </c>
      <c r="R132" s="172" t="s">
        <v>2480</v>
      </c>
      <c r="S132" s="161" t="s">
        <v>2677</v>
      </c>
      <c r="T132" s="229" t="s">
        <v>2678</v>
      </c>
      <c r="U132" s="161" t="s">
        <v>2921</v>
      </c>
      <c r="V132" s="161" t="s">
        <v>2922</v>
      </c>
      <c r="W132" s="161" t="s">
        <v>1600</v>
      </c>
      <c r="X132" s="161"/>
    </row>
    <row r="133" spans="1:26" s="153" customFormat="1" ht="51.75" customHeight="1" x14ac:dyDescent="0.25">
      <c r="A133" s="161">
        <v>131</v>
      </c>
      <c r="B133" s="161" t="s">
        <v>2422</v>
      </c>
      <c r="C133" s="164" t="s">
        <v>102</v>
      </c>
      <c r="D133" s="161" t="s">
        <v>49</v>
      </c>
      <c r="E133" s="161" t="s">
        <v>69</v>
      </c>
      <c r="F133" s="152" t="s">
        <v>70</v>
      </c>
      <c r="G133" s="269">
        <v>17645.34</v>
      </c>
      <c r="H133" s="184" t="s">
        <v>2208</v>
      </c>
      <c r="I133" s="161" t="s">
        <v>2322</v>
      </c>
      <c r="J133" s="161" t="s">
        <v>2322</v>
      </c>
      <c r="K133" s="190" t="s">
        <v>2323</v>
      </c>
      <c r="L133" s="269">
        <v>17645.34</v>
      </c>
      <c r="M133" s="237">
        <f>G133-L133</f>
        <v>0</v>
      </c>
      <c r="N133" s="152" t="s">
        <v>2601</v>
      </c>
      <c r="O133" s="186" t="s">
        <v>2778</v>
      </c>
      <c r="P133" s="161" t="s">
        <v>2474</v>
      </c>
      <c r="Q133" s="161" t="s">
        <v>2352</v>
      </c>
      <c r="R133" s="161" t="s">
        <v>2473</v>
      </c>
      <c r="S133" s="161" t="s">
        <v>2423</v>
      </c>
      <c r="T133" s="229"/>
      <c r="U133" s="161" t="s">
        <v>2804</v>
      </c>
      <c r="V133" s="161" t="s">
        <v>2805</v>
      </c>
      <c r="W133" s="161" t="s">
        <v>1600</v>
      </c>
      <c r="X133" s="161"/>
    </row>
    <row r="134" spans="1:26" s="153" customFormat="1" ht="51.75" customHeight="1" x14ac:dyDescent="0.25">
      <c r="A134" s="161">
        <v>132</v>
      </c>
      <c r="B134" s="161" t="s">
        <v>2421</v>
      </c>
      <c r="C134" s="164" t="s">
        <v>102</v>
      </c>
      <c r="D134" s="161" t="s">
        <v>49</v>
      </c>
      <c r="E134" s="172" t="s">
        <v>69</v>
      </c>
      <c r="F134" s="174" t="s">
        <v>2420</v>
      </c>
      <c r="G134" s="269">
        <v>468500</v>
      </c>
      <c r="H134" s="184" t="s">
        <v>2208</v>
      </c>
      <c r="I134" s="161" t="s">
        <v>2322</v>
      </c>
      <c r="J134" s="161" t="s">
        <v>2322</v>
      </c>
      <c r="K134" s="190" t="s">
        <v>2323</v>
      </c>
      <c r="L134" s="269">
        <v>468500</v>
      </c>
      <c r="M134" s="237">
        <f t="shared" ref="M134:M137" si="14">G134-L134</f>
        <v>0</v>
      </c>
      <c r="N134" s="152" t="s">
        <v>2602</v>
      </c>
      <c r="O134" s="186" t="s">
        <v>2959</v>
      </c>
      <c r="P134" s="161" t="s">
        <v>2475</v>
      </c>
      <c r="Q134" s="161" t="s">
        <v>2314</v>
      </c>
      <c r="R134" s="161" t="s">
        <v>2473</v>
      </c>
      <c r="S134" s="161" t="s">
        <v>2282</v>
      </c>
      <c r="T134" s="229"/>
      <c r="U134" s="161" t="s">
        <v>3005</v>
      </c>
      <c r="V134" s="161" t="s">
        <v>3006</v>
      </c>
      <c r="W134" s="161" t="s">
        <v>1204</v>
      </c>
      <c r="X134" s="161"/>
    </row>
    <row r="135" spans="1:26" s="265" customFormat="1" ht="65.25" hidden="1" customHeight="1" x14ac:dyDescent="0.25">
      <c r="A135" s="172">
        <v>133</v>
      </c>
      <c r="B135" s="172" t="s">
        <v>2490</v>
      </c>
      <c r="C135" s="160" t="s">
        <v>1524</v>
      </c>
      <c r="D135" s="172" t="s">
        <v>910</v>
      </c>
      <c r="E135" s="172" t="s">
        <v>1014</v>
      </c>
      <c r="F135" s="174" t="s">
        <v>50</v>
      </c>
      <c r="G135" s="268">
        <v>709509</v>
      </c>
      <c r="H135" s="167" t="s">
        <v>2323</v>
      </c>
      <c r="I135" s="172" t="s">
        <v>2536</v>
      </c>
      <c r="J135" s="172" t="s">
        <v>2492</v>
      </c>
      <c r="K135" s="172" t="s">
        <v>2492</v>
      </c>
      <c r="L135" s="240"/>
      <c r="M135" s="237"/>
      <c r="N135" s="152"/>
      <c r="O135" s="172"/>
      <c r="P135" s="172"/>
      <c r="Q135" s="172" t="s">
        <v>2336</v>
      </c>
      <c r="R135" s="172" t="s">
        <v>2535</v>
      </c>
      <c r="S135" s="172"/>
      <c r="T135" s="231"/>
      <c r="U135" s="172" t="s">
        <v>2716</v>
      </c>
      <c r="V135" s="172" t="s">
        <v>2717</v>
      </c>
      <c r="W135" s="172" t="s">
        <v>2718</v>
      </c>
      <c r="X135" s="172"/>
    </row>
    <row r="136" spans="1:26" s="153" customFormat="1" ht="39.75" customHeight="1" x14ac:dyDescent="0.25">
      <c r="A136" s="172">
        <v>134</v>
      </c>
      <c r="B136" s="161" t="s">
        <v>2500</v>
      </c>
      <c r="C136" s="172"/>
      <c r="D136" s="172" t="s">
        <v>49</v>
      </c>
      <c r="E136" s="395" t="s">
        <v>2504</v>
      </c>
      <c r="F136" s="174" t="s">
        <v>1902</v>
      </c>
      <c r="G136" s="268">
        <v>163797.01999999999</v>
      </c>
      <c r="H136" s="167" t="s">
        <v>2494</v>
      </c>
      <c r="I136" s="172" t="s">
        <v>2302</v>
      </c>
      <c r="J136" s="246" t="s">
        <v>2302</v>
      </c>
      <c r="K136" s="172" t="s">
        <v>2495</v>
      </c>
      <c r="L136" s="240">
        <v>163746.18</v>
      </c>
      <c r="M136" s="237">
        <f t="shared" si="14"/>
        <v>50.839999999996508</v>
      </c>
      <c r="N136" s="388" t="s">
        <v>2663</v>
      </c>
      <c r="O136" s="186">
        <v>44925</v>
      </c>
      <c r="P136" s="172" t="s">
        <v>2586</v>
      </c>
      <c r="Q136" s="172" t="s">
        <v>2497</v>
      </c>
      <c r="R136" s="172" t="s">
        <v>2587</v>
      </c>
      <c r="S136" s="172" t="s">
        <v>2588</v>
      </c>
      <c r="T136" s="231"/>
      <c r="U136" s="161"/>
      <c r="V136" s="161"/>
      <c r="W136" s="161"/>
      <c r="X136" s="161"/>
    </row>
    <row r="137" spans="1:26" s="265" customFormat="1" ht="43.5" customHeight="1" x14ac:dyDescent="0.25">
      <c r="A137" s="172">
        <v>135</v>
      </c>
      <c r="B137" s="172" t="s">
        <v>2503</v>
      </c>
      <c r="C137" s="164" t="s">
        <v>102</v>
      </c>
      <c r="D137" s="172" t="s">
        <v>49</v>
      </c>
      <c r="E137" s="395" t="s">
        <v>2504</v>
      </c>
      <c r="F137" s="174" t="s">
        <v>70</v>
      </c>
      <c r="G137" s="268">
        <v>837200</v>
      </c>
      <c r="H137" s="167" t="s">
        <v>2494</v>
      </c>
      <c r="I137" s="172" t="s">
        <v>2302</v>
      </c>
      <c r="J137" s="246" t="s">
        <v>2302</v>
      </c>
      <c r="K137" s="172" t="s">
        <v>2495</v>
      </c>
      <c r="L137" s="240">
        <v>837200</v>
      </c>
      <c r="M137" s="237">
        <f t="shared" si="14"/>
        <v>0</v>
      </c>
      <c r="N137" s="388" t="s">
        <v>2664</v>
      </c>
      <c r="O137" s="186">
        <v>44925</v>
      </c>
      <c r="P137" s="172" t="s">
        <v>2589</v>
      </c>
      <c r="Q137" s="172" t="s">
        <v>2496</v>
      </c>
      <c r="R137" s="172" t="s">
        <v>2473</v>
      </c>
      <c r="S137" s="172"/>
      <c r="T137" s="231"/>
      <c r="U137" s="172"/>
      <c r="V137" s="172"/>
      <c r="W137" s="172"/>
      <c r="X137" s="172"/>
      <c r="Y137" s="397"/>
      <c r="Z137" s="397"/>
    </row>
    <row r="138" spans="1:26" s="265" customFormat="1" ht="57.75" customHeight="1" x14ac:dyDescent="0.25">
      <c r="A138" s="172">
        <v>136</v>
      </c>
      <c r="B138" s="172" t="s">
        <v>2539</v>
      </c>
      <c r="C138" s="164" t="s">
        <v>102</v>
      </c>
      <c r="D138" s="172" t="s">
        <v>49</v>
      </c>
      <c r="E138" s="404" t="s">
        <v>2504</v>
      </c>
      <c r="F138" s="174" t="s">
        <v>50</v>
      </c>
      <c r="G138" s="268">
        <v>120000</v>
      </c>
      <c r="H138" s="167" t="s">
        <v>2303</v>
      </c>
      <c r="I138" s="172" t="s">
        <v>2509</v>
      </c>
      <c r="J138" s="172" t="s">
        <v>2509</v>
      </c>
      <c r="K138" s="172" t="s">
        <v>2492</v>
      </c>
      <c r="L138" s="240">
        <v>120000</v>
      </c>
      <c r="M138" s="240">
        <f t="shared" ref="M138:M147" si="15">G138-L138</f>
        <v>0</v>
      </c>
      <c r="N138" s="388" t="s">
        <v>2695</v>
      </c>
      <c r="O138" s="186">
        <v>44925</v>
      </c>
      <c r="P138" s="172" t="s">
        <v>2637</v>
      </c>
      <c r="Q138" s="172" t="s">
        <v>2337</v>
      </c>
      <c r="R138" s="172" t="s">
        <v>2473</v>
      </c>
      <c r="S138" s="172"/>
      <c r="T138" s="231"/>
      <c r="U138" s="172"/>
      <c r="V138" s="172"/>
      <c r="W138" s="172"/>
      <c r="X138" s="172"/>
    </row>
    <row r="139" spans="1:26" s="153" customFormat="1" ht="66.75" customHeight="1" x14ac:dyDescent="0.25">
      <c r="A139" s="161">
        <v>137</v>
      </c>
      <c r="B139" s="161" t="s">
        <v>2562</v>
      </c>
      <c r="C139" s="173"/>
      <c r="D139" s="161" t="s">
        <v>49</v>
      </c>
      <c r="E139" s="395" t="s">
        <v>2504</v>
      </c>
      <c r="F139" s="152" t="s">
        <v>1224</v>
      </c>
      <c r="G139" s="269">
        <v>5595</v>
      </c>
      <c r="H139" s="184" t="s">
        <v>2563</v>
      </c>
      <c r="I139" s="161" t="s">
        <v>2492</v>
      </c>
      <c r="J139" s="161" t="s">
        <v>2492</v>
      </c>
      <c r="K139" s="172" t="s">
        <v>2491</v>
      </c>
      <c r="L139" s="237">
        <v>4923.62</v>
      </c>
      <c r="M139" s="240">
        <f t="shared" si="15"/>
        <v>671.38000000000011</v>
      </c>
      <c r="N139" s="388" t="s">
        <v>2696</v>
      </c>
      <c r="O139" s="186">
        <v>44925</v>
      </c>
      <c r="P139" s="161" t="s">
        <v>1874</v>
      </c>
      <c r="Q139" s="161" t="s">
        <v>2620</v>
      </c>
      <c r="R139" s="161" t="s">
        <v>2397</v>
      </c>
      <c r="S139" s="161"/>
      <c r="T139" s="229"/>
      <c r="U139" s="161"/>
      <c r="V139" s="161"/>
      <c r="W139" s="161"/>
      <c r="X139" s="161"/>
    </row>
    <row r="140" spans="1:26" s="153" customFormat="1" ht="65" hidden="1" x14ac:dyDescent="0.25">
      <c r="A140" s="161">
        <v>138</v>
      </c>
      <c r="B140" s="161" t="s">
        <v>2617</v>
      </c>
      <c r="C140" s="173" t="s">
        <v>2706</v>
      </c>
      <c r="D140" s="161" t="s">
        <v>910</v>
      </c>
      <c r="E140" s="161" t="s">
        <v>1014</v>
      </c>
      <c r="F140" s="152" t="s">
        <v>50</v>
      </c>
      <c r="G140" s="269">
        <v>1090491</v>
      </c>
      <c r="H140" s="167" t="s">
        <v>2616</v>
      </c>
      <c r="I140" s="161" t="s">
        <v>2673</v>
      </c>
      <c r="J140" s="161" t="s">
        <v>2597</v>
      </c>
      <c r="K140" s="161" t="s">
        <v>2625</v>
      </c>
      <c r="L140" s="237"/>
      <c r="M140" s="240">
        <f t="shared" si="15"/>
        <v>1090491</v>
      </c>
      <c r="N140" s="152"/>
      <c r="O140" s="161"/>
      <c r="P140" s="161"/>
      <c r="Q140" s="172" t="s">
        <v>2621</v>
      </c>
      <c r="R140" s="161" t="s">
        <v>2489</v>
      </c>
      <c r="S140" s="161"/>
      <c r="T140" s="229"/>
      <c r="U140" s="161" t="s">
        <v>2931</v>
      </c>
      <c r="V140" s="161" t="s">
        <v>2932</v>
      </c>
      <c r="W140" s="161" t="s">
        <v>2933</v>
      </c>
      <c r="X140" s="161"/>
    </row>
    <row r="141" spans="1:26" s="153" customFormat="1" ht="54.75" customHeight="1" x14ac:dyDescent="0.25">
      <c r="A141" s="161">
        <v>139</v>
      </c>
      <c r="B141" s="306" t="s">
        <v>2622</v>
      </c>
      <c r="C141" s="161"/>
      <c r="D141" s="161" t="s">
        <v>49</v>
      </c>
      <c r="E141" s="395" t="s">
        <v>2504</v>
      </c>
      <c r="F141" s="152" t="s">
        <v>2513</v>
      </c>
      <c r="G141" s="269">
        <v>236742.91</v>
      </c>
      <c r="H141" s="184" t="s">
        <v>2596</v>
      </c>
      <c r="I141" s="172" t="s">
        <v>2514</v>
      </c>
      <c r="J141" s="172" t="s">
        <v>2514</v>
      </c>
      <c r="K141" s="172" t="s">
        <v>2598</v>
      </c>
      <c r="L141" s="373">
        <v>236742.91</v>
      </c>
      <c r="M141" s="240">
        <f t="shared" si="15"/>
        <v>0</v>
      </c>
      <c r="N141" s="388" t="s">
        <v>2739</v>
      </c>
      <c r="O141" s="186" t="s">
        <v>3045</v>
      </c>
      <c r="P141" s="161" t="s">
        <v>2674</v>
      </c>
      <c r="Q141" s="172" t="s">
        <v>2595</v>
      </c>
      <c r="R141" s="161" t="s">
        <v>2675</v>
      </c>
      <c r="S141" s="192" t="s">
        <v>2676</v>
      </c>
      <c r="T141" s="538" t="s">
        <v>3041</v>
      </c>
      <c r="U141" s="161"/>
      <c r="V141" s="161"/>
      <c r="W141" s="161"/>
      <c r="X141" s="161"/>
    </row>
    <row r="142" spans="1:26" s="153" customFormat="1" ht="135" customHeight="1" x14ac:dyDescent="0.25">
      <c r="A142" s="170">
        <v>140</v>
      </c>
      <c r="B142" s="163" t="s">
        <v>2627</v>
      </c>
      <c r="C142" s="160" t="s">
        <v>102</v>
      </c>
      <c r="D142" s="163" t="s">
        <v>49</v>
      </c>
      <c r="E142" s="418" t="s">
        <v>2504</v>
      </c>
      <c r="F142" s="165" t="s">
        <v>70</v>
      </c>
      <c r="G142" s="267">
        <v>994600</v>
      </c>
      <c r="H142" s="419" t="s">
        <v>2626</v>
      </c>
      <c r="I142" s="420" t="s">
        <v>2598</v>
      </c>
      <c r="J142" s="420" t="s">
        <v>2598</v>
      </c>
      <c r="K142" s="170" t="s">
        <v>2591</v>
      </c>
      <c r="L142" s="402">
        <v>994600</v>
      </c>
      <c r="M142" s="402">
        <f>G142-L142</f>
        <v>0</v>
      </c>
      <c r="N142" s="388" t="s">
        <v>2740</v>
      </c>
      <c r="O142" s="186">
        <v>44925</v>
      </c>
      <c r="P142" s="170" t="s">
        <v>2690</v>
      </c>
      <c r="Q142" s="170" t="s">
        <v>2614</v>
      </c>
      <c r="R142" s="163" t="s">
        <v>2473</v>
      </c>
      <c r="S142" s="170" t="s">
        <v>2312</v>
      </c>
      <c r="T142" s="229"/>
      <c r="U142" s="161"/>
      <c r="V142" s="161"/>
      <c r="W142" s="161"/>
      <c r="X142" s="161"/>
    </row>
    <row r="143" spans="1:26" s="178" customFormat="1" ht="123.75" customHeight="1" x14ac:dyDescent="0.25">
      <c r="A143" s="170">
        <v>141</v>
      </c>
      <c r="B143" s="421" t="s">
        <v>2628</v>
      </c>
      <c r="C143" s="170"/>
      <c r="D143" s="170" t="s">
        <v>49</v>
      </c>
      <c r="E143" s="422" t="s">
        <v>2504</v>
      </c>
      <c r="F143" s="388" t="s">
        <v>70</v>
      </c>
      <c r="G143" s="269">
        <v>98752</v>
      </c>
      <c r="H143" s="419" t="s">
        <v>2626</v>
      </c>
      <c r="I143" s="420" t="s">
        <v>2598</v>
      </c>
      <c r="J143" s="420" t="s">
        <v>2598</v>
      </c>
      <c r="K143" s="170" t="s">
        <v>2591</v>
      </c>
      <c r="L143" s="402">
        <v>66666</v>
      </c>
      <c r="M143" s="402">
        <f>G143-L143</f>
        <v>32086</v>
      </c>
      <c r="N143" s="388" t="s">
        <v>2741</v>
      </c>
      <c r="O143" s="186">
        <v>44925</v>
      </c>
      <c r="P143" s="170" t="s">
        <v>2681</v>
      </c>
      <c r="Q143" s="170" t="s">
        <v>2612</v>
      </c>
      <c r="R143" s="170" t="s">
        <v>2440</v>
      </c>
      <c r="S143" s="192" t="s">
        <v>2680</v>
      </c>
      <c r="T143" s="229" t="s">
        <v>2638</v>
      </c>
      <c r="U143" s="170"/>
      <c r="V143" s="170"/>
      <c r="W143" s="170"/>
      <c r="X143" s="170"/>
      <c r="Y143" s="424"/>
      <c r="Z143" s="424"/>
    </row>
    <row r="144" spans="1:26" s="178" customFormat="1" ht="41.25" customHeight="1" x14ac:dyDescent="0.25">
      <c r="A144" s="170">
        <v>142</v>
      </c>
      <c r="B144" s="170" t="s">
        <v>2629</v>
      </c>
      <c r="C144" s="170"/>
      <c r="D144" s="170" t="s">
        <v>49</v>
      </c>
      <c r="E144" s="422" t="s">
        <v>2504</v>
      </c>
      <c r="F144" s="388" t="s">
        <v>70</v>
      </c>
      <c r="G144" s="423">
        <v>41308.6</v>
      </c>
      <c r="H144" s="419" t="s">
        <v>2626</v>
      </c>
      <c r="I144" s="420" t="s">
        <v>2598</v>
      </c>
      <c r="J144" s="420" t="s">
        <v>2598</v>
      </c>
      <c r="K144" s="170" t="s">
        <v>2591</v>
      </c>
      <c r="L144" s="402">
        <v>23132.66</v>
      </c>
      <c r="M144" s="402">
        <f t="shared" si="15"/>
        <v>18175.939999999999</v>
      </c>
      <c r="N144" s="388" t="s">
        <v>2742</v>
      </c>
      <c r="O144" s="186" t="s">
        <v>2960</v>
      </c>
      <c r="P144" s="170" t="s">
        <v>2679</v>
      </c>
      <c r="Q144" s="163" t="s">
        <v>2613</v>
      </c>
      <c r="R144" s="170" t="s">
        <v>2685</v>
      </c>
      <c r="S144" s="192" t="s">
        <v>2682</v>
      </c>
      <c r="T144" s="308"/>
      <c r="U144" s="170" t="s">
        <v>3007</v>
      </c>
      <c r="V144" s="170" t="s">
        <v>3008</v>
      </c>
      <c r="W144" s="170" t="s">
        <v>1835</v>
      </c>
      <c r="X144" s="170"/>
      <c r="Y144" s="424"/>
      <c r="Z144" s="424"/>
    </row>
    <row r="145" spans="1:26" s="178" customFormat="1" ht="41.25" customHeight="1" x14ac:dyDescent="0.25">
      <c r="A145" s="170">
        <v>143</v>
      </c>
      <c r="B145" s="170" t="s">
        <v>2630</v>
      </c>
      <c r="C145" s="170"/>
      <c r="D145" s="170" t="s">
        <v>49</v>
      </c>
      <c r="E145" s="422" t="s">
        <v>2504</v>
      </c>
      <c r="F145" s="388" t="s">
        <v>1224</v>
      </c>
      <c r="G145" s="423">
        <v>59080</v>
      </c>
      <c r="H145" s="419" t="s">
        <v>2626</v>
      </c>
      <c r="I145" s="420" t="s">
        <v>2598</v>
      </c>
      <c r="J145" s="420" t="s">
        <v>2598</v>
      </c>
      <c r="K145" s="170" t="s">
        <v>2591</v>
      </c>
      <c r="L145" s="402">
        <v>38992.800000000003</v>
      </c>
      <c r="M145" s="402">
        <f t="shared" si="15"/>
        <v>20087.199999999997</v>
      </c>
      <c r="N145" s="388" t="s">
        <v>2743</v>
      </c>
      <c r="O145" s="186" t="s">
        <v>2879</v>
      </c>
      <c r="P145" s="170" t="s">
        <v>2684</v>
      </c>
      <c r="Q145" s="170" t="s">
        <v>2611</v>
      </c>
      <c r="R145" s="170" t="s">
        <v>2440</v>
      </c>
      <c r="S145" s="192" t="s">
        <v>2683</v>
      </c>
      <c r="T145" s="308"/>
      <c r="U145" s="170" t="s">
        <v>2914</v>
      </c>
      <c r="V145" s="170" t="s">
        <v>2915</v>
      </c>
      <c r="W145" s="170" t="s">
        <v>1167</v>
      </c>
      <c r="X145" s="170"/>
      <c r="Y145" s="424"/>
      <c r="Z145" s="424"/>
    </row>
    <row r="146" spans="1:26" s="265" customFormat="1" ht="48" customHeight="1" x14ac:dyDescent="0.25">
      <c r="A146" s="172">
        <v>144</v>
      </c>
      <c r="B146" s="172" t="s">
        <v>2631</v>
      </c>
      <c r="C146" s="172"/>
      <c r="D146" s="172" t="s">
        <v>49</v>
      </c>
      <c r="E146" s="404" t="s">
        <v>2504</v>
      </c>
      <c r="F146" s="174" t="s">
        <v>2593</v>
      </c>
      <c r="G146" s="268">
        <v>326491.49</v>
      </c>
      <c r="H146" s="167" t="s">
        <v>2626</v>
      </c>
      <c r="I146" s="246" t="s">
        <v>2598</v>
      </c>
      <c r="J146" s="246" t="s">
        <v>2598</v>
      </c>
      <c r="K146" s="172" t="s">
        <v>2592</v>
      </c>
      <c r="L146" s="86">
        <v>293842.49</v>
      </c>
      <c r="M146" s="402">
        <f t="shared" si="15"/>
        <v>32649</v>
      </c>
      <c r="N146" s="388" t="s">
        <v>2754</v>
      </c>
      <c r="O146" s="186">
        <v>44925</v>
      </c>
      <c r="P146" s="172" t="s">
        <v>2686</v>
      </c>
      <c r="Q146" s="172" t="s">
        <v>2610</v>
      </c>
      <c r="R146" s="172" t="s">
        <v>2685</v>
      </c>
      <c r="S146" s="172"/>
      <c r="T146" s="231" t="s">
        <v>2761</v>
      </c>
      <c r="U146" s="172"/>
      <c r="V146" s="172"/>
      <c r="W146" s="172"/>
      <c r="X146" s="172"/>
    </row>
    <row r="147" spans="1:26" s="153" customFormat="1" ht="45.75" customHeight="1" x14ac:dyDescent="0.25">
      <c r="A147" s="161">
        <v>145</v>
      </c>
      <c r="B147" s="172" t="s">
        <v>2632</v>
      </c>
      <c r="C147" s="160" t="s">
        <v>102</v>
      </c>
      <c r="D147" s="161" t="s">
        <v>49</v>
      </c>
      <c r="E147" s="395" t="s">
        <v>2504</v>
      </c>
      <c r="F147" s="152" t="s">
        <v>2527</v>
      </c>
      <c r="G147" s="269">
        <v>461811</v>
      </c>
      <c r="H147" s="167" t="s">
        <v>2626</v>
      </c>
      <c r="I147" s="246" t="s">
        <v>2598</v>
      </c>
      <c r="J147" s="246" t="s">
        <v>2598</v>
      </c>
      <c r="K147" s="172" t="s">
        <v>2592</v>
      </c>
      <c r="L147" s="269">
        <v>461811</v>
      </c>
      <c r="M147" s="402">
        <f t="shared" si="15"/>
        <v>0</v>
      </c>
      <c r="N147" s="388" t="s">
        <v>2755</v>
      </c>
      <c r="O147" s="186" t="s">
        <v>2959</v>
      </c>
      <c r="P147" s="161" t="s">
        <v>2411</v>
      </c>
      <c r="Q147" s="161" t="s">
        <v>2611</v>
      </c>
      <c r="R147" s="161" t="s">
        <v>2385</v>
      </c>
      <c r="S147" s="161" t="s">
        <v>2282</v>
      </c>
      <c r="T147" s="229" t="s">
        <v>2762</v>
      </c>
      <c r="U147" s="161" t="s">
        <v>3000</v>
      </c>
      <c r="V147" s="161" t="s">
        <v>3001</v>
      </c>
      <c r="W147" s="161" t="s">
        <v>2517</v>
      </c>
      <c r="X147" s="161"/>
    </row>
    <row r="148" spans="1:26" s="178" customFormat="1" ht="63.75" customHeight="1" x14ac:dyDescent="0.25">
      <c r="A148" s="161">
        <v>146</v>
      </c>
      <c r="B148" s="161" t="s">
        <v>2711</v>
      </c>
      <c r="C148" s="161"/>
      <c r="D148" s="161" t="s">
        <v>49</v>
      </c>
      <c r="E148" s="395" t="s">
        <v>2504</v>
      </c>
      <c r="F148" s="152" t="s">
        <v>768</v>
      </c>
      <c r="G148" s="269">
        <v>128000.04</v>
      </c>
      <c r="H148" s="184" t="s">
        <v>2694</v>
      </c>
      <c r="I148" s="161" t="s">
        <v>2702</v>
      </c>
      <c r="J148" s="161" t="s">
        <v>2702</v>
      </c>
      <c r="K148" s="161" t="s">
        <v>2703</v>
      </c>
      <c r="L148" s="237">
        <v>72896.03</v>
      </c>
      <c r="M148" s="237">
        <f t="shared" ref="M148:M158" si="16">G148-L148</f>
        <v>55104.009999999995</v>
      </c>
      <c r="N148" s="388" t="s">
        <v>2838</v>
      </c>
      <c r="O148" s="186">
        <v>44925</v>
      </c>
      <c r="P148" s="161" t="s">
        <v>2758</v>
      </c>
      <c r="Q148" s="161" t="s">
        <v>2649</v>
      </c>
      <c r="R148" s="161" t="s">
        <v>2685</v>
      </c>
      <c r="S148" s="192" t="s">
        <v>2757</v>
      </c>
      <c r="T148" s="229"/>
      <c r="U148" s="170"/>
      <c r="V148" s="170"/>
      <c r="W148" s="170"/>
      <c r="X148" s="170"/>
      <c r="Y148" s="424"/>
      <c r="Z148" s="424"/>
    </row>
    <row r="149" spans="1:26" s="178" customFormat="1" ht="44.25" customHeight="1" x14ac:dyDescent="0.25">
      <c r="A149" s="172">
        <v>147</v>
      </c>
      <c r="B149" s="161" t="s">
        <v>2744</v>
      </c>
      <c r="C149" s="160" t="s">
        <v>102</v>
      </c>
      <c r="D149" s="161" t="s">
        <v>49</v>
      </c>
      <c r="E149" s="395" t="s">
        <v>2504</v>
      </c>
      <c r="F149" s="174" t="s">
        <v>2593</v>
      </c>
      <c r="G149" s="269">
        <v>710300</v>
      </c>
      <c r="H149" s="184" t="s">
        <v>2745</v>
      </c>
      <c r="I149" s="161" t="s">
        <v>2692</v>
      </c>
      <c r="J149" s="161" t="s">
        <v>2692</v>
      </c>
      <c r="K149" s="161" t="s">
        <v>2746</v>
      </c>
      <c r="L149" s="237">
        <v>514967.5</v>
      </c>
      <c r="M149" s="237">
        <f t="shared" si="16"/>
        <v>195332.5</v>
      </c>
      <c r="N149" s="388" t="s">
        <v>2902</v>
      </c>
      <c r="O149" s="186">
        <v>44925</v>
      </c>
      <c r="P149" s="161" t="s">
        <v>2790</v>
      </c>
      <c r="Q149" s="161" t="s">
        <v>2737</v>
      </c>
      <c r="R149" s="161" t="s">
        <v>2791</v>
      </c>
      <c r="S149" s="192" t="s">
        <v>2802</v>
      </c>
      <c r="T149" s="229"/>
      <c r="U149" s="161"/>
      <c r="V149" s="161"/>
      <c r="W149" s="161"/>
      <c r="X149" s="161"/>
      <c r="Y149" s="424"/>
      <c r="Z149" s="424"/>
    </row>
    <row r="150" spans="1:26" ht="39.75" customHeight="1" x14ac:dyDescent="0.25">
      <c r="A150" s="161">
        <v>148</v>
      </c>
      <c r="B150" s="170" t="s">
        <v>2781</v>
      </c>
      <c r="C150" s="161"/>
      <c r="D150" s="161" t="s">
        <v>49</v>
      </c>
      <c r="E150" s="395" t="s">
        <v>2504</v>
      </c>
      <c r="F150" s="174" t="s">
        <v>50</v>
      </c>
      <c r="G150" s="269">
        <v>520732.22</v>
      </c>
      <c r="H150" s="184" t="s">
        <v>2691</v>
      </c>
      <c r="I150" s="161" t="s">
        <v>2747</v>
      </c>
      <c r="J150" s="161" t="s">
        <v>2747</v>
      </c>
      <c r="K150" s="161" t="s">
        <v>2748</v>
      </c>
      <c r="L150" s="237">
        <v>520684.47</v>
      </c>
      <c r="M150" s="237">
        <f t="shared" si="16"/>
        <v>47.75</v>
      </c>
      <c r="N150" s="388" t="s">
        <v>2964</v>
      </c>
      <c r="O150" s="186">
        <v>44926</v>
      </c>
      <c r="P150" s="161" t="s">
        <v>2863</v>
      </c>
      <c r="Q150" s="161" t="s">
        <v>2775</v>
      </c>
      <c r="R150" s="161" t="s">
        <v>2472</v>
      </c>
      <c r="S150" s="161" t="s">
        <v>2864</v>
      </c>
      <c r="T150" s="229"/>
      <c r="U150" s="161"/>
      <c r="V150" s="161"/>
      <c r="W150" s="161"/>
      <c r="X150" s="161"/>
    </row>
    <row r="151" spans="1:26" s="153" customFormat="1" ht="42.75" customHeight="1" x14ac:dyDescent="0.25">
      <c r="A151" s="161">
        <v>149</v>
      </c>
      <c r="B151" s="170" t="s">
        <v>2782</v>
      </c>
      <c r="C151" s="161"/>
      <c r="D151" s="161" t="s">
        <v>49</v>
      </c>
      <c r="E151" s="395" t="s">
        <v>2504</v>
      </c>
      <c r="F151" s="152" t="s">
        <v>1224</v>
      </c>
      <c r="G151" s="269">
        <v>146590.64000000001</v>
      </c>
      <c r="H151" s="184" t="s">
        <v>2692</v>
      </c>
      <c r="I151" s="161" t="s">
        <v>2748</v>
      </c>
      <c r="J151" s="161" t="s">
        <v>2748</v>
      </c>
      <c r="K151" s="190" t="s">
        <v>2760</v>
      </c>
      <c r="L151" s="237">
        <v>145857.69</v>
      </c>
      <c r="M151" s="237">
        <f t="shared" si="16"/>
        <v>732.95000000001164</v>
      </c>
      <c r="N151" s="388" t="s">
        <v>2965</v>
      </c>
      <c r="O151" s="186">
        <v>44925</v>
      </c>
      <c r="P151" s="161" t="s">
        <v>2872</v>
      </c>
      <c r="Q151" s="161" t="s">
        <v>2783</v>
      </c>
      <c r="R151" s="172" t="s">
        <v>2873</v>
      </c>
      <c r="S151" s="161"/>
      <c r="T151" s="229"/>
      <c r="U151" s="161"/>
      <c r="V151" s="161"/>
      <c r="W151" s="161"/>
      <c r="X151" s="161"/>
      <c r="Y151" s="154"/>
      <c r="Z151" s="154"/>
    </row>
    <row r="152" spans="1:26" ht="44.25" customHeight="1" x14ac:dyDescent="0.25">
      <c r="A152" s="161">
        <v>150</v>
      </c>
      <c r="B152" s="170" t="s">
        <v>2785</v>
      </c>
      <c r="C152" s="161"/>
      <c r="D152" s="161" t="s">
        <v>49</v>
      </c>
      <c r="E152" s="395" t="s">
        <v>2504</v>
      </c>
      <c r="F152" s="174" t="s">
        <v>2593</v>
      </c>
      <c r="G152" s="269">
        <v>662500</v>
      </c>
      <c r="H152" s="184" t="s">
        <v>2692</v>
      </c>
      <c r="I152" s="161" t="s">
        <v>2748</v>
      </c>
      <c r="J152" s="161" t="s">
        <v>2748</v>
      </c>
      <c r="K152" s="190" t="s">
        <v>2760</v>
      </c>
      <c r="L152" s="237">
        <v>494613.31</v>
      </c>
      <c r="M152" s="237">
        <f t="shared" si="16"/>
        <v>167886.69</v>
      </c>
      <c r="N152" s="388" t="s">
        <v>2966</v>
      </c>
      <c r="O152" s="186">
        <v>44925</v>
      </c>
      <c r="P152" s="161" t="s">
        <v>2874</v>
      </c>
      <c r="Q152" s="161" t="s">
        <v>2783</v>
      </c>
      <c r="R152" s="175" t="s">
        <v>2440</v>
      </c>
      <c r="S152" s="192" t="s">
        <v>2875</v>
      </c>
      <c r="T152" s="229"/>
      <c r="U152" s="161"/>
      <c r="V152" s="161"/>
      <c r="W152" s="161"/>
      <c r="X152" s="161"/>
    </row>
    <row r="153" spans="1:26" s="153" customFormat="1" ht="226.5" customHeight="1" x14ac:dyDescent="0.25">
      <c r="A153" s="161">
        <v>151</v>
      </c>
      <c r="B153" s="161" t="s">
        <v>2889</v>
      </c>
      <c r="C153" s="173" t="s">
        <v>102</v>
      </c>
      <c r="D153" s="161" t="s">
        <v>49</v>
      </c>
      <c r="E153" s="395" t="s">
        <v>2504</v>
      </c>
      <c r="F153" s="152" t="s">
        <v>50</v>
      </c>
      <c r="G153" s="269">
        <v>600000</v>
      </c>
      <c r="H153" s="167" t="s">
        <v>2845</v>
      </c>
      <c r="I153" s="161" t="s">
        <v>2846</v>
      </c>
      <c r="J153" s="161" t="s">
        <v>2846</v>
      </c>
      <c r="K153" s="161" t="s">
        <v>2846</v>
      </c>
      <c r="L153" s="237">
        <v>600000</v>
      </c>
      <c r="M153" s="237">
        <f t="shared" si="16"/>
        <v>0</v>
      </c>
      <c r="N153" s="152" t="s">
        <v>2968</v>
      </c>
      <c r="O153" s="161"/>
      <c r="P153" s="161" t="s">
        <v>1007</v>
      </c>
      <c r="Q153" s="161" t="s">
        <v>2847</v>
      </c>
      <c r="R153" s="172" t="s">
        <v>2967</v>
      </c>
      <c r="S153" s="161" t="s">
        <v>2849</v>
      </c>
      <c r="T153" s="229"/>
      <c r="U153" s="161"/>
      <c r="V153" s="161"/>
      <c r="W153" s="161"/>
      <c r="X153" s="161"/>
    </row>
    <row r="154" spans="1:26" s="153" customFormat="1" ht="67.5" customHeight="1" x14ac:dyDescent="0.25">
      <c r="A154" s="161">
        <v>152</v>
      </c>
      <c r="B154" s="161" t="s">
        <v>2890</v>
      </c>
      <c r="C154" s="173" t="s">
        <v>102</v>
      </c>
      <c r="D154" s="161" t="s">
        <v>49</v>
      </c>
      <c r="E154" s="395" t="s">
        <v>2504</v>
      </c>
      <c r="F154" s="152" t="s">
        <v>50</v>
      </c>
      <c r="G154" s="269">
        <v>600000</v>
      </c>
      <c r="H154" s="167" t="s">
        <v>2845</v>
      </c>
      <c r="I154" s="161" t="s">
        <v>2846</v>
      </c>
      <c r="J154" s="161" t="s">
        <v>2846</v>
      </c>
      <c r="K154" s="161" t="s">
        <v>2846</v>
      </c>
      <c r="L154" s="237">
        <v>600000</v>
      </c>
      <c r="M154" s="237">
        <f t="shared" si="16"/>
        <v>0</v>
      </c>
      <c r="N154" s="152" t="s">
        <v>2969</v>
      </c>
      <c r="O154" s="161"/>
      <c r="P154" s="161" t="s">
        <v>1007</v>
      </c>
      <c r="Q154" s="161" t="s">
        <v>2847</v>
      </c>
      <c r="R154" s="172" t="s">
        <v>2967</v>
      </c>
      <c r="S154" s="161" t="s">
        <v>2849</v>
      </c>
      <c r="T154" s="229"/>
      <c r="U154" s="161"/>
      <c r="V154" s="161"/>
      <c r="W154" s="161"/>
      <c r="X154" s="161"/>
    </row>
    <row r="155" spans="1:26" ht="39" customHeight="1" x14ac:dyDescent="0.25">
      <c r="A155" s="172">
        <v>153</v>
      </c>
      <c r="B155" s="172" t="s">
        <v>2893</v>
      </c>
      <c r="C155" s="173" t="s">
        <v>102</v>
      </c>
      <c r="D155" s="172" t="s">
        <v>49</v>
      </c>
      <c r="E155" s="404" t="s">
        <v>2504</v>
      </c>
      <c r="F155" s="174" t="s">
        <v>70</v>
      </c>
      <c r="G155" s="268">
        <v>8211000</v>
      </c>
      <c r="H155" s="167" t="s">
        <v>2845</v>
      </c>
      <c r="I155" s="172" t="s">
        <v>2846</v>
      </c>
      <c r="J155" s="172" t="s">
        <v>2846</v>
      </c>
      <c r="K155" s="161" t="s">
        <v>2846</v>
      </c>
      <c r="L155" s="240">
        <v>8211000</v>
      </c>
      <c r="M155" s="240">
        <f t="shared" si="16"/>
        <v>0</v>
      </c>
      <c r="N155" s="174" t="s">
        <v>2970</v>
      </c>
      <c r="O155" s="343"/>
      <c r="P155" s="172" t="s">
        <v>2589</v>
      </c>
      <c r="Q155" s="172" t="s">
        <v>2896</v>
      </c>
      <c r="R155" s="172" t="s">
        <v>2967</v>
      </c>
      <c r="S155" s="161" t="s">
        <v>2897</v>
      </c>
      <c r="T155" s="511"/>
      <c r="U155" s="170"/>
      <c r="V155" s="181"/>
      <c r="W155" s="181"/>
      <c r="X155" s="181"/>
      <c r="Y155" s="391"/>
      <c r="Z155" s="391"/>
    </row>
    <row r="156" spans="1:26" ht="94.5" customHeight="1" x14ac:dyDescent="0.25">
      <c r="A156" s="161">
        <v>154</v>
      </c>
      <c r="B156" s="172" t="s">
        <v>2907</v>
      </c>
      <c r="C156" s="173" t="s">
        <v>102</v>
      </c>
      <c r="D156" s="161" t="s">
        <v>49</v>
      </c>
      <c r="E156" s="395" t="s">
        <v>2504</v>
      </c>
      <c r="F156" s="152" t="s">
        <v>50</v>
      </c>
      <c r="G156" s="269">
        <v>168000</v>
      </c>
      <c r="H156" s="184" t="s">
        <v>2904</v>
      </c>
      <c r="I156" s="161" t="s">
        <v>2895</v>
      </c>
      <c r="J156" s="161" t="s">
        <v>2895</v>
      </c>
      <c r="K156" s="161" t="s">
        <v>2905</v>
      </c>
      <c r="L156" s="237">
        <v>168000</v>
      </c>
      <c r="M156" s="237">
        <f t="shared" si="16"/>
        <v>0</v>
      </c>
      <c r="N156" s="174" t="s">
        <v>2978</v>
      </c>
      <c r="O156" s="161"/>
      <c r="P156" s="161" t="s">
        <v>2994</v>
      </c>
      <c r="Q156" s="161" t="s">
        <v>2848</v>
      </c>
      <c r="R156" s="172" t="s">
        <v>2967</v>
      </c>
      <c r="S156" s="161" t="s">
        <v>2906</v>
      </c>
      <c r="T156" s="229"/>
      <c r="U156" s="161"/>
      <c r="V156" s="161"/>
      <c r="W156" s="161"/>
      <c r="X156" s="161"/>
    </row>
    <row r="157" spans="1:26" s="153" customFormat="1" ht="69" customHeight="1" x14ac:dyDescent="0.25">
      <c r="A157" s="161">
        <v>155</v>
      </c>
      <c r="B157" s="161" t="s">
        <v>2977</v>
      </c>
      <c r="C157" s="161"/>
      <c r="D157" s="161" t="s">
        <v>49</v>
      </c>
      <c r="E157" s="395" t="s">
        <v>2504</v>
      </c>
      <c r="F157" s="526" t="s">
        <v>50</v>
      </c>
      <c r="G157" s="268">
        <v>128000</v>
      </c>
      <c r="H157" s="184" t="s">
        <v>2846</v>
      </c>
      <c r="I157" s="161" t="s">
        <v>2981</v>
      </c>
      <c r="J157" s="161" t="s">
        <v>2981</v>
      </c>
      <c r="K157" s="190" t="s">
        <v>2982</v>
      </c>
      <c r="L157" s="237">
        <v>128000</v>
      </c>
      <c r="M157" s="237">
        <f t="shared" si="16"/>
        <v>0</v>
      </c>
      <c r="N157" s="174" t="s">
        <v>2979</v>
      </c>
      <c r="O157" s="161"/>
      <c r="P157" s="161" t="s">
        <v>3064</v>
      </c>
      <c r="Q157" s="161" t="s">
        <v>3048</v>
      </c>
      <c r="R157" s="161" t="s">
        <v>3049</v>
      </c>
      <c r="S157" s="161" t="s">
        <v>3065</v>
      </c>
      <c r="T157" s="229" t="s">
        <v>3042</v>
      </c>
      <c r="U157" s="161"/>
      <c r="V157" s="161"/>
      <c r="W157" s="161"/>
      <c r="X157" s="161"/>
    </row>
    <row r="158" spans="1:26" s="520" customFormat="1" ht="57.75" hidden="1" customHeight="1" x14ac:dyDescent="0.25">
      <c r="A158" s="525">
        <v>156</v>
      </c>
      <c r="B158" s="525" t="s">
        <v>3032</v>
      </c>
      <c r="C158" s="525"/>
      <c r="D158" s="525" t="s">
        <v>49</v>
      </c>
      <c r="E158" s="395" t="s">
        <v>2504</v>
      </c>
      <c r="F158" s="535" t="s">
        <v>2209</v>
      </c>
      <c r="G158" s="536">
        <v>2500000</v>
      </c>
      <c r="H158" s="537" t="s">
        <v>2991</v>
      </c>
      <c r="I158" s="525" t="s">
        <v>2974</v>
      </c>
      <c r="J158" s="525" t="s">
        <v>2974</v>
      </c>
      <c r="K158" s="525" t="s">
        <v>3033</v>
      </c>
      <c r="L158" s="536"/>
      <c r="M158" s="237">
        <f t="shared" si="16"/>
        <v>2500000</v>
      </c>
      <c r="N158" s="174" t="s">
        <v>3034</v>
      </c>
      <c r="O158" s="525"/>
      <c r="P158" s="525"/>
      <c r="Q158" s="161" t="s">
        <v>3020</v>
      </c>
      <c r="R158" s="161" t="s">
        <v>2489</v>
      </c>
      <c r="S158" s="525" t="s">
        <v>3021</v>
      </c>
      <c r="T158" s="525" t="s">
        <v>3063</v>
      </c>
      <c r="U158" s="525"/>
      <c r="V158" s="525"/>
      <c r="W158" s="525"/>
      <c r="X158" s="525"/>
    </row>
    <row r="159" spans="1:26" ht="18" hidden="1" customHeight="1" x14ac:dyDescent="0.25">
      <c r="A159" s="172"/>
      <c r="B159" s="182"/>
      <c r="C159" s="172"/>
      <c r="D159" s="172"/>
      <c r="E159" s="172"/>
      <c r="F159" s="174"/>
      <c r="G159" s="268"/>
      <c r="H159" s="184"/>
      <c r="I159" s="161"/>
      <c r="J159" s="161"/>
      <c r="K159" s="161"/>
      <c r="L159" s="240"/>
      <c r="M159" s="240"/>
      <c r="N159" s="174"/>
      <c r="O159" s="168"/>
      <c r="P159" s="175"/>
      <c r="Q159" s="161"/>
      <c r="R159" s="161"/>
      <c r="S159" s="161"/>
      <c r="T159" s="235" t="s">
        <v>1695</v>
      </c>
      <c r="U159" s="170"/>
      <c r="V159" s="181"/>
      <c r="W159" s="181"/>
      <c r="X159" s="181"/>
      <c r="Y159" s="391"/>
      <c r="Z159" s="391"/>
    </row>
    <row r="160" spans="1:26" s="153" customFormat="1" ht="30" hidden="1" customHeight="1" x14ac:dyDescent="0.25">
      <c r="A160" s="161"/>
      <c r="B160" s="161"/>
      <c r="C160" s="161"/>
      <c r="D160" s="161"/>
      <c r="E160" s="188"/>
      <c r="F160" s="152"/>
      <c r="G160" s="269"/>
      <c r="H160" s="184"/>
      <c r="I160" s="161"/>
      <c r="J160" s="161"/>
      <c r="K160" s="161"/>
      <c r="L160" s="237"/>
      <c r="M160" s="237"/>
      <c r="N160" s="152"/>
      <c r="O160" s="161"/>
      <c r="P160" s="161"/>
      <c r="Q160" s="161"/>
      <c r="R160" s="189"/>
      <c r="S160" s="161"/>
      <c r="T160" s="229"/>
      <c r="U160" s="161"/>
      <c r="V160" s="161"/>
      <c r="W160" s="161"/>
      <c r="X160" s="161"/>
      <c r="Y160" s="154"/>
      <c r="Z160" s="154"/>
    </row>
    <row r="161" spans="1:25" s="307" customFormat="1" ht="75" hidden="1" customHeight="1" x14ac:dyDescent="0.25">
      <c r="A161" s="516"/>
      <c r="B161" s="516" t="s">
        <v>2976</v>
      </c>
      <c r="C161" s="516"/>
      <c r="D161" s="516" t="s">
        <v>910</v>
      </c>
      <c r="E161" s="521" t="s">
        <v>1014</v>
      </c>
      <c r="F161" s="517" t="s">
        <v>50</v>
      </c>
      <c r="G161" s="518">
        <v>2000000</v>
      </c>
      <c r="H161" s="519" t="s">
        <v>2944</v>
      </c>
      <c r="I161" s="516" t="s">
        <v>2945</v>
      </c>
      <c r="J161" s="516" t="s">
        <v>2945</v>
      </c>
      <c r="K161" s="516" t="s">
        <v>2946</v>
      </c>
      <c r="L161" s="518"/>
      <c r="M161" s="518"/>
      <c r="N161" s="519"/>
      <c r="O161" s="516"/>
      <c r="P161" s="516"/>
      <c r="Q161" s="192" t="s">
        <v>3022</v>
      </c>
      <c r="R161" s="192" t="s">
        <v>2489</v>
      </c>
      <c r="S161" s="516" t="s">
        <v>2927</v>
      </c>
      <c r="T161" s="516" t="s">
        <v>2956</v>
      </c>
      <c r="U161" s="516"/>
      <c r="V161" s="516"/>
      <c r="W161" s="516"/>
      <c r="X161" s="516"/>
      <c r="Y161" s="520"/>
    </row>
    <row r="162" spans="1:25" s="307" customFormat="1" ht="57.75" hidden="1" customHeight="1" x14ac:dyDescent="0.25">
      <c r="A162" s="516"/>
      <c r="B162" s="516" t="s">
        <v>2973</v>
      </c>
      <c r="C162" s="516"/>
      <c r="D162" s="516" t="s">
        <v>49</v>
      </c>
      <c r="E162" s="392" t="s">
        <v>2504</v>
      </c>
      <c r="F162" s="517" t="s">
        <v>2209</v>
      </c>
      <c r="G162" s="518">
        <v>2500000</v>
      </c>
      <c r="H162" s="519" t="s">
        <v>2991</v>
      </c>
      <c r="I162" s="516" t="s">
        <v>2974</v>
      </c>
      <c r="J162" s="516" t="s">
        <v>2974</v>
      </c>
      <c r="K162" s="516" t="s">
        <v>2975</v>
      </c>
      <c r="L162" s="518"/>
      <c r="M162" s="518"/>
      <c r="N162" s="519"/>
      <c r="O162" s="516"/>
      <c r="P162" s="516"/>
      <c r="Q162" s="192" t="s">
        <v>3020</v>
      </c>
      <c r="R162" s="192" t="s">
        <v>2489</v>
      </c>
      <c r="S162" s="516" t="s">
        <v>3021</v>
      </c>
      <c r="T162" s="516"/>
      <c r="U162" s="525"/>
      <c r="V162" s="525"/>
      <c r="W162" s="525"/>
      <c r="X162" s="525"/>
      <c r="Y162" s="520"/>
    </row>
  </sheetData>
  <autoFilter ref="A2:W159"/>
  <mergeCells count="3">
    <mergeCell ref="A1:O1"/>
    <mergeCell ref="H18:N18"/>
    <mergeCell ref="H67:M67"/>
  </mergeCells>
  <pageMargins left="0.7" right="0.7" top="0.75" bottom="0.75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92"/>
  <sheetViews>
    <sheetView zoomScale="70" zoomScaleNormal="70" workbookViewId="0">
      <pane ySplit="1" topLeftCell="A83" activePane="bottomLeft" state="frozen"/>
      <selection activeCell="E1" sqref="E1"/>
      <selection pane="bottomLeft" activeCell="G57" sqref="G57"/>
    </sheetView>
  </sheetViews>
  <sheetFormatPr defaultRowHeight="15.5" x14ac:dyDescent="0.35"/>
  <cols>
    <col min="1" max="1" width="20.453125" style="92" customWidth="1"/>
    <col min="2" max="2" width="43.54296875" style="6" customWidth="1"/>
    <col min="3" max="3" width="20.453125" style="217" customWidth="1"/>
    <col min="4" max="4" width="17.54296875" style="126" customWidth="1"/>
    <col min="5" max="8" width="17.54296875" style="79" customWidth="1"/>
    <col min="9" max="9" width="17.54296875" style="16" customWidth="1"/>
    <col min="10" max="10" width="20.26953125" style="71" customWidth="1"/>
    <col min="11" max="11" width="32.1796875" style="7" customWidth="1"/>
    <col min="12" max="12" width="41.26953125" style="143" customWidth="1"/>
    <col min="13" max="13" width="13.81640625" style="16" customWidth="1"/>
    <col min="14" max="14" width="27" style="282" customWidth="1"/>
    <col min="15" max="15" width="17.54296875" style="16" customWidth="1"/>
    <col min="16" max="16" width="46.453125" style="293" customWidth="1"/>
    <col min="17" max="17" width="17.54296875" style="92" customWidth="1"/>
    <col min="18" max="18" width="30.7265625" style="461" customWidth="1"/>
    <col min="19" max="19" width="17.54296875" style="461" customWidth="1"/>
    <col min="20" max="20" width="11.453125" style="462" customWidth="1"/>
    <col min="21" max="32" width="8.81640625" style="34"/>
  </cols>
  <sheetData>
    <row r="1" spans="1:117" ht="60" x14ac:dyDescent="0.35">
      <c r="A1" s="368" t="s">
        <v>56</v>
      </c>
      <c r="B1" s="368" t="s">
        <v>51</v>
      </c>
      <c r="C1" s="369" t="s">
        <v>5</v>
      </c>
      <c r="D1" s="370" t="s">
        <v>53</v>
      </c>
      <c r="E1" s="366" t="s">
        <v>2329</v>
      </c>
      <c r="F1" s="367" t="s">
        <v>2330</v>
      </c>
      <c r="G1" s="367" t="s">
        <v>2331</v>
      </c>
      <c r="H1" s="367" t="s">
        <v>2332</v>
      </c>
      <c r="I1" s="368" t="s">
        <v>633</v>
      </c>
      <c r="J1" s="370" t="s">
        <v>2186</v>
      </c>
      <c r="K1" s="368" t="s">
        <v>54</v>
      </c>
      <c r="L1" s="371" t="s">
        <v>646</v>
      </c>
      <c r="M1" s="368" t="s">
        <v>55</v>
      </c>
      <c r="N1" s="365" t="s">
        <v>1924</v>
      </c>
      <c r="O1" s="368" t="s">
        <v>57</v>
      </c>
      <c r="P1" s="372" t="s">
        <v>21</v>
      </c>
      <c r="Q1" s="368" t="s">
        <v>9</v>
      </c>
      <c r="R1" s="443" t="s">
        <v>3</v>
      </c>
      <c r="S1" s="443" t="s">
        <v>7</v>
      </c>
      <c r="T1" s="444" t="s">
        <v>22</v>
      </c>
    </row>
    <row r="2" spans="1:117" ht="37" customHeight="1" x14ac:dyDescent="0.35">
      <c r="A2" s="119" t="s">
        <v>277</v>
      </c>
      <c r="B2" s="296" t="s">
        <v>275</v>
      </c>
      <c r="C2" s="584">
        <f>'ПГ 2022'!O84</f>
        <v>813859.71</v>
      </c>
      <c r="D2" s="120">
        <f>SUM(E2:H2)</f>
        <v>26089.4</v>
      </c>
      <c r="E2" s="120"/>
      <c r="F2" s="120">
        <v>26089.4</v>
      </c>
      <c r="G2" s="120"/>
      <c r="H2" s="120"/>
      <c r="I2" s="121" t="s">
        <v>634</v>
      </c>
      <c r="J2" s="584">
        <f>C2-SUM(D2:D4)</f>
        <v>0</v>
      </c>
      <c r="K2" s="121" t="s">
        <v>868</v>
      </c>
      <c r="L2" s="353" t="s">
        <v>465</v>
      </c>
      <c r="M2" s="121" t="s">
        <v>334</v>
      </c>
      <c r="N2" s="303" t="s">
        <v>1925</v>
      </c>
      <c r="O2" s="122">
        <v>44673</v>
      </c>
      <c r="P2" s="342"/>
      <c r="Q2" s="119" t="s">
        <v>278</v>
      </c>
      <c r="R2" s="445" t="s">
        <v>544</v>
      </c>
      <c r="S2" s="445" t="s">
        <v>300</v>
      </c>
      <c r="T2" s="446">
        <v>226</v>
      </c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</row>
    <row r="3" spans="1:117" s="33" customFormat="1" ht="50.25" customHeight="1" x14ac:dyDescent="0.25">
      <c r="A3" s="119" t="s">
        <v>277</v>
      </c>
      <c r="B3" s="296" t="s">
        <v>275</v>
      </c>
      <c r="C3" s="585"/>
      <c r="D3" s="120">
        <f t="shared" ref="D3:D60" si="0">SUM(E3:H3)</f>
        <v>742980.81</v>
      </c>
      <c r="E3" s="120"/>
      <c r="F3" s="120">
        <v>742980.81</v>
      </c>
      <c r="G3" s="120"/>
      <c r="H3" s="120"/>
      <c r="I3" s="121" t="s">
        <v>634</v>
      </c>
      <c r="J3" s="585"/>
      <c r="K3" s="119" t="s">
        <v>870</v>
      </c>
      <c r="L3" s="353" t="s">
        <v>466</v>
      </c>
      <c r="M3" s="117" t="s">
        <v>334</v>
      </c>
      <c r="N3" s="304" t="s">
        <v>1926</v>
      </c>
      <c r="O3" s="118">
        <v>44663</v>
      </c>
      <c r="P3" s="304"/>
      <c r="Q3" s="119" t="s">
        <v>278</v>
      </c>
      <c r="R3" s="445" t="s">
        <v>544</v>
      </c>
      <c r="S3" s="447" t="s">
        <v>300</v>
      </c>
      <c r="T3" s="448">
        <v>226</v>
      </c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</row>
    <row r="4" spans="1:117" s="33" customFormat="1" ht="37" customHeight="1" x14ac:dyDescent="0.25">
      <c r="A4" s="119" t="s">
        <v>277</v>
      </c>
      <c r="B4" s="296" t="s">
        <v>275</v>
      </c>
      <c r="C4" s="586"/>
      <c r="D4" s="120">
        <f t="shared" si="0"/>
        <v>44789.5</v>
      </c>
      <c r="E4" s="120"/>
      <c r="F4" s="120">
        <v>44789.5</v>
      </c>
      <c r="G4" s="120"/>
      <c r="H4" s="120"/>
      <c r="I4" s="121" t="s">
        <v>634</v>
      </c>
      <c r="J4" s="586"/>
      <c r="K4" s="119" t="s">
        <v>869</v>
      </c>
      <c r="L4" s="353" t="s">
        <v>467</v>
      </c>
      <c r="M4" s="117" t="s">
        <v>334</v>
      </c>
      <c r="N4" s="304" t="s">
        <v>1927</v>
      </c>
      <c r="O4" s="118">
        <v>44671</v>
      </c>
      <c r="P4" s="304"/>
      <c r="Q4" s="119" t="s">
        <v>278</v>
      </c>
      <c r="R4" s="445" t="s">
        <v>544</v>
      </c>
      <c r="S4" s="447" t="s">
        <v>300</v>
      </c>
      <c r="T4" s="446">
        <v>226</v>
      </c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</row>
    <row r="5" spans="1:117" s="33" customFormat="1" ht="45.75" customHeight="1" x14ac:dyDescent="0.25">
      <c r="A5" s="119" t="s">
        <v>277</v>
      </c>
      <c r="B5" s="297" t="s">
        <v>275</v>
      </c>
      <c r="C5" s="584">
        <f>'ПГ 2022'!O85</f>
        <v>107039.3</v>
      </c>
      <c r="D5" s="120">
        <f t="shared" si="0"/>
        <v>45883.3</v>
      </c>
      <c r="E5" s="120"/>
      <c r="F5" s="120">
        <v>45883.3</v>
      </c>
      <c r="G5" s="120"/>
      <c r="H5" s="120"/>
      <c r="I5" s="121" t="s">
        <v>634</v>
      </c>
      <c r="J5" s="584">
        <f>C5-SUM(D5:D6)</f>
        <v>0</v>
      </c>
      <c r="K5" s="119" t="s">
        <v>866</v>
      </c>
      <c r="L5" s="353" t="s">
        <v>453</v>
      </c>
      <c r="M5" s="117" t="s">
        <v>334</v>
      </c>
      <c r="N5" s="304" t="s">
        <v>1928</v>
      </c>
      <c r="O5" s="118">
        <v>44664</v>
      </c>
      <c r="P5" s="304"/>
      <c r="Q5" s="119" t="s">
        <v>279</v>
      </c>
      <c r="R5" s="445" t="s">
        <v>545</v>
      </c>
      <c r="S5" s="447" t="s">
        <v>300</v>
      </c>
      <c r="T5" s="448">
        <v>226</v>
      </c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</row>
    <row r="6" spans="1:117" s="33" customFormat="1" ht="45" customHeight="1" x14ac:dyDescent="0.25">
      <c r="A6" s="119" t="s">
        <v>277</v>
      </c>
      <c r="B6" s="297" t="s">
        <v>275</v>
      </c>
      <c r="C6" s="585"/>
      <c r="D6" s="120">
        <f t="shared" si="0"/>
        <v>61156</v>
      </c>
      <c r="E6" s="120"/>
      <c r="F6" s="120">
        <v>61156</v>
      </c>
      <c r="G6" s="120"/>
      <c r="H6" s="120"/>
      <c r="I6" s="121" t="s">
        <v>634</v>
      </c>
      <c r="J6" s="585"/>
      <c r="K6" s="119" t="s">
        <v>865</v>
      </c>
      <c r="L6" s="353" t="s">
        <v>1253</v>
      </c>
      <c r="M6" s="117" t="s">
        <v>334</v>
      </c>
      <c r="N6" s="304" t="s">
        <v>1929</v>
      </c>
      <c r="O6" s="118">
        <v>44666</v>
      </c>
      <c r="P6" s="304"/>
      <c r="Q6" s="119" t="s">
        <v>279</v>
      </c>
      <c r="R6" s="445" t="s">
        <v>545</v>
      </c>
      <c r="S6" s="447" t="s">
        <v>300</v>
      </c>
      <c r="T6" s="446">
        <v>226</v>
      </c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</row>
    <row r="7" spans="1:117" s="33" customFormat="1" ht="45.75" customHeight="1" x14ac:dyDescent="0.25">
      <c r="A7" s="119" t="s">
        <v>277</v>
      </c>
      <c r="B7" s="297" t="s">
        <v>275</v>
      </c>
      <c r="C7" s="584">
        <f>'ПГ 2022'!O86</f>
        <v>5075300.99</v>
      </c>
      <c r="D7" s="120">
        <f t="shared" si="0"/>
        <v>735766.2</v>
      </c>
      <c r="E7" s="120"/>
      <c r="F7" s="120">
        <v>735766.2</v>
      </c>
      <c r="G7" s="120"/>
      <c r="H7" s="120"/>
      <c r="I7" s="121" t="s">
        <v>634</v>
      </c>
      <c r="J7" s="594">
        <f>C7-SUM(D7:D32)</f>
        <v>0</v>
      </c>
      <c r="K7" s="119" t="s">
        <v>864</v>
      </c>
      <c r="L7" s="353" t="s">
        <v>453</v>
      </c>
      <c r="M7" s="117" t="s">
        <v>334</v>
      </c>
      <c r="N7" s="304" t="s">
        <v>1930</v>
      </c>
      <c r="O7" s="118">
        <v>44664</v>
      </c>
      <c r="P7" s="304"/>
      <c r="Q7" s="119" t="s">
        <v>280</v>
      </c>
      <c r="R7" s="445" t="s">
        <v>546</v>
      </c>
      <c r="S7" s="447" t="s">
        <v>300</v>
      </c>
      <c r="T7" s="446">
        <v>226</v>
      </c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</row>
    <row r="8" spans="1:117" s="33" customFormat="1" ht="50.25" customHeight="1" x14ac:dyDescent="0.25">
      <c r="A8" s="119" t="s">
        <v>277</v>
      </c>
      <c r="B8" s="297" t="s">
        <v>275</v>
      </c>
      <c r="C8" s="585"/>
      <c r="D8" s="120">
        <f t="shared" si="0"/>
        <v>230024.45</v>
      </c>
      <c r="E8" s="120"/>
      <c r="F8" s="120">
        <v>230024.45</v>
      </c>
      <c r="G8" s="120"/>
      <c r="H8" s="120"/>
      <c r="I8" s="121" t="s">
        <v>634</v>
      </c>
      <c r="J8" s="595"/>
      <c r="K8" s="119" t="s">
        <v>2138</v>
      </c>
      <c r="L8" s="353" t="s">
        <v>1001</v>
      </c>
      <c r="M8" s="117" t="s">
        <v>334</v>
      </c>
      <c r="N8" s="304" t="s">
        <v>1931</v>
      </c>
      <c r="O8" s="118">
        <v>44679</v>
      </c>
      <c r="P8" s="304"/>
      <c r="Q8" s="119" t="s">
        <v>280</v>
      </c>
      <c r="R8" s="445" t="s">
        <v>546</v>
      </c>
      <c r="S8" s="447" t="s">
        <v>300</v>
      </c>
      <c r="T8" s="446">
        <v>226</v>
      </c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</row>
    <row r="9" spans="1:117" s="33" customFormat="1" ht="50.25" customHeight="1" x14ac:dyDescent="0.25">
      <c r="A9" s="119" t="s">
        <v>277</v>
      </c>
      <c r="B9" s="297" t="s">
        <v>275</v>
      </c>
      <c r="C9" s="585"/>
      <c r="D9" s="120">
        <f t="shared" si="0"/>
        <v>87939.6</v>
      </c>
      <c r="E9" s="120"/>
      <c r="F9" s="120">
        <v>87939.6</v>
      </c>
      <c r="G9" s="120"/>
      <c r="H9" s="120"/>
      <c r="I9" s="121" t="s">
        <v>634</v>
      </c>
      <c r="J9" s="595"/>
      <c r="K9" s="119" t="s">
        <v>2137</v>
      </c>
      <c r="L9" s="353" t="s">
        <v>1022</v>
      </c>
      <c r="M9" s="119" t="s">
        <v>334</v>
      </c>
      <c r="N9" s="304" t="s">
        <v>1932</v>
      </c>
      <c r="O9" s="118">
        <v>44735</v>
      </c>
      <c r="P9" s="304"/>
      <c r="Q9" s="119" t="s">
        <v>280</v>
      </c>
      <c r="R9" s="445" t="s">
        <v>1023</v>
      </c>
      <c r="S9" s="447" t="s">
        <v>300</v>
      </c>
      <c r="T9" s="446">
        <v>226</v>
      </c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</row>
    <row r="10" spans="1:117" s="33" customFormat="1" ht="67.5" customHeight="1" x14ac:dyDescent="0.25">
      <c r="A10" s="119" t="s">
        <v>277</v>
      </c>
      <c r="B10" s="297" t="s">
        <v>275</v>
      </c>
      <c r="C10" s="585"/>
      <c r="D10" s="120">
        <f t="shared" si="0"/>
        <v>45205.45</v>
      </c>
      <c r="E10" s="120"/>
      <c r="F10" s="120">
        <v>45205.45</v>
      </c>
      <c r="G10" s="120"/>
      <c r="H10" s="120"/>
      <c r="I10" s="121" t="s">
        <v>634</v>
      </c>
      <c r="J10" s="595"/>
      <c r="K10" s="119" t="s">
        <v>2136</v>
      </c>
      <c r="L10" s="353" t="s">
        <v>1013</v>
      </c>
      <c r="M10" s="119" t="s">
        <v>334</v>
      </c>
      <c r="N10" s="304" t="s">
        <v>1933</v>
      </c>
      <c r="O10" s="118">
        <v>44719</v>
      </c>
      <c r="P10" s="304"/>
      <c r="Q10" s="119" t="s">
        <v>280</v>
      </c>
      <c r="R10" s="445" t="s">
        <v>546</v>
      </c>
      <c r="S10" s="447" t="s">
        <v>300</v>
      </c>
      <c r="T10" s="446">
        <v>226</v>
      </c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</row>
    <row r="11" spans="1:117" s="33" customFormat="1" ht="67.5" customHeight="1" x14ac:dyDescent="0.25">
      <c r="A11" s="119" t="s">
        <v>277</v>
      </c>
      <c r="B11" s="297" t="s">
        <v>275</v>
      </c>
      <c r="C11" s="585"/>
      <c r="D11" s="120">
        <f t="shared" si="0"/>
        <v>69095.399999999994</v>
      </c>
      <c r="E11" s="120"/>
      <c r="F11" s="120">
        <v>69095.399999999994</v>
      </c>
      <c r="G11" s="120"/>
      <c r="H11" s="120"/>
      <c r="I11" s="121" t="s">
        <v>634</v>
      </c>
      <c r="J11" s="595"/>
      <c r="K11" s="119" t="s">
        <v>1251</v>
      </c>
      <c r="L11" s="353" t="s">
        <v>1252</v>
      </c>
      <c r="M11" s="119" t="s">
        <v>334</v>
      </c>
      <c r="N11" s="304" t="s">
        <v>1934</v>
      </c>
      <c r="O11" s="118">
        <v>44734</v>
      </c>
      <c r="P11" s="304"/>
      <c r="Q11" s="119" t="s">
        <v>280</v>
      </c>
      <c r="R11" s="445" t="s">
        <v>546</v>
      </c>
      <c r="S11" s="447" t="s">
        <v>300</v>
      </c>
      <c r="T11" s="446">
        <v>226</v>
      </c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</row>
    <row r="12" spans="1:117" s="33" customFormat="1" ht="67.5" customHeight="1" x14ac:dyDescent="0.25">
      <c r="A12" s="119" t="s">
        <v>277</v>
      </c>
      <c r="B12" s="297" t="s">
        <v>275</v>
      </c>
      <c r="C12" s="585"/>
      <c r="D12" s="120">
        <f t="shared" si="0"/>
        <v>149258.79999999999</v>
      </c>
      <c r="E12" s="120"/>
      <c r="F12" s="120">
        <v>149258.79999999999</v>
      </c>
      <c r="G12" s="120"/>
      <c r="H12" s="120"/>
      <c r="I12" s="121" t="s">
        <v>634</v>
      </c>
      <c r="J12" s="595"/>
      <c r="K12" s="119" t="s">
        <v>1254</v>
      </c>
      <c r="L12" s="353" t="s">
        <v>1255</v>
      </c>
      <c r="M12" s="119" t="s">
        <v>334</v>
      </c>
      <c r="N12" s="304" t="s">
        <v>1935</v>
      </c>
      <c r="O12" s="118">
        <v>44732</v>
      </c>
      <c r="P12" s="304"/>
      <c r="Q12" s="119" t="s">
        <v>280</v>
      </c>
      <c r="R12" s="445" t="s">
        <v>546</v>
      </c>
      <c r="S12" s="447" t="s">
        <v>300</v>
      </c>
      <c r="T12" s="446">
        <v>226</v>
      </c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</row>
    <row r="13" spans="1:117" s="33" customFormat="1" ht="67.5" customHeight="1" x14ac:dyDescent="0.25">
      <c r="A13" s="119" t="s">
        <v>277</v>
      </c>
      <c r="B13" s="297" t="s">
        <v>275</v>
      </c>
      <c r="C13" s="585"/>
      <c r="D13" s="120">
        <f t="shared" si="0"/>
        <v>798823.67</v>
      </c>
      <c r="E13" s="120"/>
      <c r="F13" s="120">
        <v>798823.67</v>
      </c>
      <c r="G13" s="120"/>
      <c r="H13" s="120"/>
      <c r="I13" s="121" t="s">
        <v>634</v>
      </c>
      <c r="J13" s="595"/>
      <c r="K13" s="119" t="s">
        <v>1256</v>
      </c>
      <c r="L13" s="125" t="s">
        <v>1257</v>
      </c>
      <c r="M13" s="119" t="s">
        <v>334</v>
      </c>
      <c r="N13" s="304" t="s">
        <v>1936</v>
      </c>
      <c r="O13" s="118">
        <v>44715</v>
      </c>
      <c r="P13" s="304"/>
      <c r="Q13" s="119" t="s">
        <v>280</v>
      </c>
      <c r="R13" s="445" t="s">
        <v>546</v>
      </c>
      <c r="S13" s="447" t="s">
        <v>300</v>
      </c>
      <c r="T13" s="446">
        <v>226</v>
      </c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</row>
    <row r="14" spans="1:117" s="33" customFormat="1" ht="36" customHeight="1" x14ac:dyDescent="0.25">
      <c r="A14" s="119" t="s">
        <v>277</v>
      </c>
      <c r="B14" s="297" t="s">
        <v>275</v>
      </c>
      <c r="C14" s="585"/>
      <c r="D14" s="120">
        <f t="shared" si="0"/>
        <v>67909.45</v>
      </c>
      <c r="E14" s="120"/>
      <c r="F14" s="120">
        <v>67909.45</v>
      </c>
      <c r="G14" s="120"/>
      <c r="H14" s="120"/>
      <c r="I14" s="121" t="s">
        <v>634</v>
      </c>
      <c r="J14" s="595"/>
      <c r="K14" s="119" t="s">
        <v>1321</v>
      </c>
      <c r="L14" s="216" t="s">
        <v>1322</v>
      </c>
      <c r="M14" s="119" t="s">
        <v>334</v>
      </c>
      <c r="N14" s="304" t="s">
        <v>1937</v>
      </c>
      <c r="O14" s="118">
        <v>44729</v>
      </c>
      <c r="P14" s="304"/>
      <c r="Q14" s="119" t="s">
        <v>280</v>
      </c>
      <c r="R14" s="445" t="s">
        <v>546</v>
      </c>
      <c r="S14" s="447" t="s">
        <v>300</v>
      </c>
      <c r="T14" s="446">
        <v>226</v>
      </c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</row>
    <row r="15" spans="1:117" s="33" customFormat="1" ht="36" customHeight="1" x14ac:dyDescent="0.25">
      <c r="A15" s="119" t="s">
        <v>277</v>
      </c>
      <c r="B15" s="297" t="s">
        <v>275</v>
      </c>
      <c r="C15" s="585"/>
      <c r="D15" s="120">
        <f t="shared" si="0"/>
        <v>29980</v>
      </c>
      <c r="E15" s="120"/>
      <c r="F15" s="120">
        <v>29980</v>
      </c>
      <c r="G15" s="120"/>
      <c r="H15" s="120"/>
      <c r="I15" s="121" t="s">
        <v>634</v>
      </c>
      <c r="J15" s="595"/>
      <c r="K15" s="119" t="s">
        <v>1628</v>
      </c>
      <c r="L15" s="216" t="s">
        <v>1629</v>
      </c>
      <c r="M15" s="119" t="s">
        <v>334</v>
      </c>
      <c r="N15" s="304" t="s">
        <v>1938</v>
      </c>
      <c r="O15" s="118">
        <v>44785</v>
      </c>
      <c r="P15" s="304"/>
      <c r="Q15" s="119" t="s">
        <v>280</v>
      </c>
      <c r="R15" s="445" t="s">
        <v>546</v>
      </c>
      <c r="S15" s="447" t="s">
        <v>300</v>
      </c>
      <c r="T15" s="446">
        <v>226</v>
      </c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</row>
    <row r="16" spans="1:117" s="33" customFormat="1" ht="36" customHeight="1" x14ac:dyDescent="0.25">
      <c r="A16" s="119" t="s">
        <v>277</v>
      </c>
      <c r="B16" s="297" t="s">
        <v>275</v>
      </c>
      <c r="C16" s="585"/>
      <c r="D16" s="120">
        <f t="shared" si="0"/>
        <v>80736</v>
      </c>
      <c r="E16" s="120"/>
      <c r="F16" s="120">
        <v>80736</v>
      </c>
      <c r="G16" s="120"/>
      <c r="H16" s="120"/>
      <c r="I16" s="121" t="s">
        <v>634</v>
      </c>
      <c r="J16" s="595"/>
      <c r="K16" s="119" t="s">
        <v>1635</v>
      </c>
      <c r="L16" s="216" t="s">
        <v>1636</v>
      </c>
      <c r="M16" s="119" t="s">
        <v>334</v>
      </c>
      <c r="N16" s="304" t="s">
        <v>1939</v>
      </c>
      <c r="O16" s="118">
        <v>44876</v>
      </c>
      <c r="P16" s="304"/>
      <c r="Q16" s="119" t="s">
        <v>280</v>
      </c>
      <c r="R16" s="445" t="s">
        <v>546</v>
      </c>
      <c r="S16" s="447" t="s">
        <v>300</v>
      </c>
      <c r="T16" s="446">
        <v>226</v>
      </c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</row>
    <row r="17" spans="1:117" s="33" customFormat="1" ht="36" customHeight="1" x14ac:dyDescent="0.25">
      <c r="A17" s="119" t="s">
        <v>277</v>
      </c>
      <c r="B17" s="297" t="s">
        <v>275</v>
      </c>
      <c r="C17" s="585"/>
      <c r="D17" s="120">
        <f t="shared" si="0"/>
        <v>146164.70000000001</v>
      </c>
      <c r="E17" s="120"/>
      <c r="F17" s="120">
        <v>146164.70000000001</v>
      </c>
      <c r="G17" s="120"/>
      <c r="H17" s="120"/>
      <c r="I17" s="121" t="s">
        <v>634</v>
      </c>
      <c r="J17" s="595"/>
      <c r="K17" s="119" t="s">
        <v>1637</v>
      </c>
      <c r="L17" s="216" t="s">
        <v>1626</v>
      </c>
      <c r="M17" s="119" t="s">
        <v>334</v>
      </c>
      <c r="N17" s="304" t="s">
        <v>1940</v>
      </c>
      <c r="O17" s="118">
        <v>44768</v>
      </c>
      <c r="P17" s="304"/>
      <c r="Q17" s="119" t="s">
        <v>280</v>
      </c>
      <c r="R17" s="445" t="s">
        <v>546</v>
      </c>
      <c r="S17" s="447" t="s">
        <v>300</v>
      </c>
      <c r="T17" s="446">
        <v>226</v>
      </c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</row>
    <row r="18" spans="1:117" s="33" customFormat="1" ht="36" customHeight="1" x14ac:dyDescent="0.25">
      <c r="A18" s="119" t="s">
        <v>277</v>
      </c>
      <c r="B18" s="297" t="s">
        <v>275</v>
      </c>
      <c r="C18" s="585"/>
      <c r="D18" s="120">
        <f t="shared" si="0"/>
        <v>10967</v>
      </c>
      <c r="E18" s="120"/>
      <c r="F18" s="120">
        <v>10967</v>
      </c>
      <c r="G18" s="120"/>
      <c r="H18" s="120"/>
      <c r="I18" s="121" t="s">
        <v>634</v>
      </c>
      <c r="J18" s="595"/>
      <c r="K18" s="119" t="s">
        <v>1786</v>
      </c>
      <c r="L18" s="216" t="s">
        <v>1787</v>
      </c>
      <c r="M18" s="119" t="s">
        <v>334</v>
      </c>
      <c r="N18" s="304" t="s">
        <v>1942</v>
      </c>
      <c r="O18" s="118">
        <v>44832</v>
      </c>
      <c r="P18" s="304"/>
      <c r="Q18" s="119" t="s">
        <v>280</v>
      </c>
      <c r="R18" s="445" t="s">
        <v>546</v>
      </c>
      <c r="S18" s="447" t="s">
        <v>300</v>
      </c>
      <c r="T18" s="446">
        <v>226</v>
      </c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</row>
    <row r="19" spans="1:117" s="33" customFormat="1" ht="36" customHeight="1" x14ac:dyDescent="0.25">
      <c r="A19" s="119" t="s">
        <v>277</v>
      </c>
      <c r="B19" s="297" t="s">
        <v>275</v>
      </c>
      <c r="C19" s="585"/>
      <c r="D19" s="120">
        <f t="shared" si="0"/>
        <v>105349.5</v>
      </c>
      <c r="E19" s="120"/>
      <c r="F19" s="120">
        <v>105349.5</v>
      </c>
      <c r="G19" s="120"/>
      <c r="H19" s="120"/>
      <c r="I19" s="121" t="s">
        <v>634</v>
      </c>
      <c r="J19" s="595"/>
      <c r="K19" s="119" t="s">
        <v>2001</v>
      </c>
      <c r="L19" s="216" t="s">
        <v>2004</v>
      </c>
      <c r="M19" s="119" t="s">
        <v>334</v>
      </c>
      <c r="N19" s="304" t="s">
        <v>1998</v>
      </c>
      <c r="O19" s="118">
        <v>44816</v>
      </c>
      <c r="P19" s="304"/>
      <c r="Q19" s="119" t="s">
        <v>280</v>
      </c>
      <c r="R19" s="445" t="s">
        <v>546</v>
      </c>
      <c r="S19" s="447" t="s">
        <v>300</v>
      </c>
      <c r="T19" s="446">
        <v>226</v>
      </c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</row>
    <row r="20" spans="1:117" s="33" customFormat="1" ht="36" customHeight="1" x14ac:dyDescent="0.25">
      <c r="A20" s="119" t="s">
        <v>277</v>
      </c>
      <c r="B20" s="297" t="s">
        <v>275</v>
      </c>
      <c r="C20" s="585"/>
      <c r="D20" s="120">
        <f t="shared" si="0"/>
        <v>21790.26</v>
      </c>
      <c r="E20" s="120"/>
      <c r="F20" s="120">
        <v>21790.26</v>
      </c>
      <c r="G20" s="120"/>
      <c r="H20" s="120"/>
      <c r="I20" s="121" t="s">
        <v>634</v>
      </c>
      <c r="J20" s="595"/>
      <c r="K20" s="119" t="s">
        <v>2002</v>
      </c>
      <c r="L20" s="216" t="s">
        <v>2005</v>
      </c>
      <c r="M20" s="119" t="s">
        <v>334</v>
      </c>
      <c r="N20" s="304" t="s">
        <v>1999</v>
      </c>
      <c r="O20" s="118">
        <v>44826</v>
      </c>
      <c r="P20" s="304"/>
      <c r="Q20" s="119" t="s">
        <v>280</v>
      </c>
      <c r="R20" s="445" t="s">
        <v>546</v>
      </c>
      <c r="S20" s="447" t="s">
        <v>300</v>
      </c>
      <c r="T20" s="446">
        <v>226</v>
      </c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</row>
    <row r="21" spans="1:117" s="33" customFormat="1" ht="36" customHeight="1" x14ac:dyDescent="0.25">
      <c r="A21" s="119" t="s">
        <v>277</v>
      </c>
      <c r="B21" s="297" t="s">
        <v>275</v>
      </c>
      <c r="C21" s="585"/>
      <c r="D21" s="120">
        <f t="shared" si="0"/>
        <v>68677.350000000006</v>
      </c>
      <c r="E21" s="120"/>
      <c r="F21" s="120">
        <v>68677.350000000006</v>
      </c>
      <c r="G21" s="120"/>
      <c r="H21" s="120"/>
      <c r="I21" s="121" t="s">
        <v>634</v>
      </c>
      <c r="J21" s="595"/>
      <c r="K21" s="119" t="s">
        <v>2003</v>
      </c>
      <c r="L21" s="216" t="s">
        <v>2006</v>
      </c>
      <c r="M21" s="119" t="s">
        <v>334</v>
      </c>
      <c r="N21" s="304" t="s">
        <v>2000</v>
      </c>
      <c r="O21" s="118">
        <v>44826</v>
      </c>
      <c r="P21" s="304"/>
      <c r="Q21" s="119" t="s">
        <v>280</v>
      </c>
      <c r="R21" s="445" t="s">
        <v>546</v>
      </c>
      <c r="S21" s="447" t="s">
        <v>300</v>
      </c>
      <c r="T21" s="446">
        <v>226</v>
      </c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</row>
    <row r="22" spans="1:117" s="33" customFormat="1" ht="36" customHeight="1" x14ac:dyDescent="0.25">
      <c r="A22" s="119" t="s">
        <v>277</v>
      </c>
      <c r="B22" s="297" t="s">
        <v>275</v>
      </c>
      <c r="C22" s="585"/>
      <c r="D22" s="120">
        <f t="shared" si="0"/>
        <v>153040.31</v>
      </c>
      <c r="E22" s="120"/>
      <c r="F22" s="120">
        <v>153040.31</v>
      </c>
      <c r="G22" s="120"/>
      <c r="H22" s="120"/>
      <c r="I22" s="121" t="s">
        <v>634</v>
      </c>
      <c r="J22" s="595"/>
      <c r="K22" s="119" t="s">
        <v>2008</v>
      </c>
      <c r="L22" s="216" t="s">
        <v>1610</v>
      </c>
      <c r="M22" s="119" t="s">
        <v>334</v>
      </c>
      <c r="N22" s="304" t="s">
        <v>2007</v>
      </c>
      <c r="O22" s="118">
        <v>44804</v>
      </c>
      <c r="P22" s="304"/>
      <c r="Q22" s="119" t="s">
        <v>280</v>
      </c>
      <c r="R22" s="445" t="s">
        <v>546</v>
      </c>
      <c r="S22" s="447" t="s">
        <v>300</v>
      </c>
      <c r="T22" s="446">
        <v>226</v>
      </c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</row>
    <row r="23" spans="1:117" s="33" customFormat="1" ht="46.5" customHeight="1" x14ac:dyDescent="0.25">
      <c r="A23" s="215" t="s">
        <v>277</v>
      </c>
      <c r="B23" s="39" t="s">
        <v>275</v>
      </c>
      <c r="C23" s="585"/>
      <c r="D23" s="359">
        <f t="shared" si="0"/>
        <v>115612.81</v>
      </c>
      <c r="E23" s="294"/>
      <c r="F23" s="294">
        <v>115612.81</v>
      </c>
      <c r="G23" s="294"/>
      <c r="H23" s="294"/>
      <c r="I23" s="295" t="s">
        <v>634</v>
      </c>
      <c r="J23" s="595"/>
      <c r="K23" s="215" t="s">
        <v>2010</v>
      </c>
      <c r="L23" s="132" t="s">
        <v>1257</v>
      </c>
      <c r="M23" s="215" t="s">
        <v>334</v>
      </c>
      <c r="N23" s="283" t="s">
        <v>2009</v>
      </c>
      <c r="O23" s="2"/>
      <c r="P23" s="283"/>
      <c r="Q23" s="215" t="s">
        <v>280</v>
      </c>
      <c r="R23" s="449" t="s">
        <v>546</v>
      </c>
      <c r="S23" s="428" t="s">
        <v>300</v>
      </c>
      <c r="T23" s="450">
        <v>226</v>
      </c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</row>
    <row r="24" spans="1:117" s="33" customFormat="1" ht="36" customHeight="1" x14ac:dyDescent="0.25">
      <c r="A24" s="119" t="s">
        <v>277</v>
      </c>
      <c r="B24" s="297" t="s">
        <v>275</v>
      </c>
      <c r="C24" s="585"/>
      <c r="D24" s="120">
        <f t="shared" si="0"/>
        <v>128645.6</v>
      </c>
      <c r="E24" s="120"/>
      <c r="F24" s="120">
        <v>128645.6</v>
      </c>
      <c r="G24" s="120"/>
      <c r="H24" s="120"/>
      <c r="I24" s="121" t="s">
        <v>634</v>
      </c>
      <c r="J24" s="595"/>
      <c r="K24" s="119" t="s">
        <v>2015</v>
      </c>
      <c r="L24" s="216" t="s">
        <v>2016</v>
      </c>
      <c r="M24" s="119" t="s">
        <v>334</v>
      </c>
      <c r="N24" s="304" t="s">
        <v>2017</v>
      </c>
      <c r="O24" s="118">
        <v>44852</v>
      </c>
      <c r="P24" s="304"/>
      <c r="Q24" s="119" t="s">
        <v>280</v>
      </c>
      <c r="R24" s="445" t="s">
        <v>546</v>
      </c>
      <c r="S24" s="447" t="s">
        <v>300</v>
      </c>
      <c r="T24" s="446">
        <v>226</v>
      </c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</row>
    <row r="25" spans="1:117" s="33" customFormat="1" ht="45.75" customHeight="1" x14ac:dyDescent="0.25">
      <c r="A25" s="119" t="s">
        <v>277</v>
      </c>
      <c r="B25" s="297" t="s">
        <v>275</v>
      </c>
      <c r="C25" s="585"/>
      <c r="D25" s="120">
        <f t="shared" si="0"/>
        <v>298780.5</v>
      </c>
      <c r="E25" s="120"/>
      <c r="F25" s="120">
        <v>298780.5</v>
      </c>
      <c r="G25" s="120"/>
      <c r="H25" s="120"/>
      <c r="I25" s="121" t="s">
        <v>634</v>
      </c>
      <c r="J25" s="595"/>
      <c r="K25" s="119" t="s">
        <v>2888</v>
      </c>
      <c r="L25" s="216" t="s">
        <v>1626</v>
      </c>
      <c r="M25" s="119" t="s">
        <v>334</v>
      </c>
      <c r="N25" s="304" t="s">
        <v>2131</v>
      </c>
      <c r="O25" s="118">
        <v>44903</v>
      </c>
      <c r="P25" s="304"/>
      <c r="Q25" s="119" t="s">
        <v>280</v>
      </c>
      <c r="R25" s="445" t="s">
        <v>546</v>
      </c>
      <c r="S25" s="447" t="s">
        <v>300</v>
      </c>
      <c r="T25" s="446">
        <v>226</v>
      </c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</row>
    <row r="26" spans="1:117" s="33" customFormat="1" ht="36" customHeight="1" x14ac:dyDescent="0.25">
      <c r="A26" s="119" t="s">
        <v>277</v>
      </c>
      <c r="B26" s="297" t="s">
        <v>275</v>
      </c>
      <c r="C26" s="585"/>
      <c r="D26" s="120">
        <f t="shared" si="0"/>
        <v>1232515.23</v>
      </c>
      <c r="E26" s="120"/>
      <c r="F26" s="120">
        <v>1232515.23</v>
      </c>
      <c r="G26" s="120"/>
      <c r="H26" s="120"/>
      <c r="I26" s="121" t="s">
        <v>634</v>
      </c>
      <c r="J26" s="595"/>
      <c r="K26" s="119" t="s">
        <v>2140</v>
      </c>
      <c r="L26" s="119" t="s">
        <v>2139</v>
      </c>
      <c r="M26" s="119" t="s">
        <v>334</v>
      </c>
      <c r="N26" s="304" t="s">
        <v>2146</v>
      </c>
      <c r="O26" s="118">
        <v>44888</v>
      </c>
      <c r="P26" s="304"/>
      <c r="Q26" s="119" t="s">
        <v>280</v>
      </c>
      <c r="R26" s="445" t="s">
        <v>546</v>
      </c>
      <c r="S26" s="447" t="s">
        <v>300</v>
      </c>
      <c r="T26" s="446">
        <v>226</v>
      </c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</row>
    <row r="27" spans="1:117" s="33" customFormat="1" ht="42" customHeight="1" x14ac:dyDescent="0.25">
      <c r="A27" s="119" t="s">
        <v>277</v>
      </c>
      <c r="B27" s="297" t="s">
        <v>275</v>
      </c>
      <c r="C27" s="585"/>
      <c r="D27" s="120">
        <f t="shared" si="0"/>
        <v>29980</v>
      </c>
      <c r="E27" s="120"/>
      <c r="F27" s="120">
        <v>29980</v>
      </c>
      <c r="G27" s="120"/>
      <c r="H27" s="120"/>
      <c r="I27" s="121" t="s">
        <v>634</v>
      </c>
      <c r="J27" s="595"/>
      <c r="K27" s="119" t="s">
        <v>2151</v>
      </c>
      <c r="L27" s="216" t="s">
        <v>1629</v>
      </c>
      <c r="M27" s="119" t="s">
        <v>334</v>
      </c>
      <c r="N27" s="304" t="s">
        <v>2152</v>
      </c>
      <c r="O27" s="118">
        <v>44816</v>
      </c>
      <c r="P27" s="304"/>
      <c r="Q27" s="119" t="s">
        <v>280</v>
      </c>
      <c r="R27" s="445" t="s">
        <v>546</v>
      </c>
      <c r="S27" s="447" t="s">
        <v>300</v>
      </c>
      <c r="T27" s="446">
        <v>226</v>
      </c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</row>
    <row r="28" spans="1:117" s="33" customFormat="1" ht="46.5" customHeight="1" x14ac:dyDescent="0.25">
      <c r="A28" s="119" t="s">
        <v>277</v>
      </c>
      <c r="B28" s="297" t="s">
        <v>275</v>
      </c>
      <c r="C28" s="585"/>
      <c r="D28" s="120">
        <f t="shared" si="0"/>
        <v>17774.599999999999</v>
      </c>
      <c r="E28" s="120"/>
      <c r="F28" s="120">
        <v>17774.599999999999</v>
      </c>
      <c r="G28" s="120"/>
      <c r="H28" s="120"/>
      <c r="I28" s="121" t="s">
        <v>634</v>
      </c>
      <c r="J28" s="595"/>
      <c r="K28" s="119" t="s">
        <v>2154</v>
      </c>
      <c r="L28" s="216" t="s">
        <v>2153</v>
      </c>
      <c r="M28" s="119" t="s">
        <v>334</v>
      </c>
      <c r="N28" s="304" t="s">
        <v>2155</v>
      </c>
      <c r="O28" s="118">
        <v>44818</v>
      </c>
      <c r="P28" s="304"/>
      <c r="Q28" s="119" t="s">
        <v>280</v>
      </c>
      <c r="R28" s="445" t="s">
        <v>546</v>
      </c>
      <c r="S28" s="447" t="s">
        <v>300</v>
      </c>
      <c r="T28" s="446">
        <v>226</v>
      </c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</row>
    <row r="29" spans="1:117" s="33" customFormat="1" ht="42" customHeight="1" x14ac:dyDescent="0.25">
      <c r="A29" s="119" t="s">
        <v>277</v>
      </c>
      <c r="B29" s="297" t="s">
        <v>275</v>
      </c>
      <c r="C29" s="585"/>
      <c r="D29" s="120">
        <f t="shared" si="0"/>
        <v>99569.15</v>
      </c>
      <c r="E29" s="120"/>
      <c r="F29" s="120">
        <v>99569.15</v>
      </c>
      <c r="G29" s="120"/>
      <c r="H29" s="120"/>
      <c r="I29" s="121" t="s">
        <v>634</v>
      </c>
      <c r="J29" s="595"/>
      <c r="K29" s="119" t="s">
        <v>1609</v>
      </c>
      <c r="L29" s="216" t="s">
        <v>1610</v>
      </c>
      <c r="M29" s="119" t="s">
        <v>334</v>
      </c>
      <c r="N29" s="304" t="s">
        <v>1944</v>
      </c>
      <c r="O29" s="118">
        <v>44735</v>
      </c>
      <c r="P29" s="304"/>
      <c r="Q29" s="119" t="s">
        <v>280</v>
      </c>
      <c r="R29" s="445" t="s">
        <v>546</v>
      </c>
      <c r="S29" s="447" t="s">
        <v>300</v>
      </c>
      <c r="T29" s="446">
        <v>226</v>
      </c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</row>
    <row r="30" spans="1:117" s="33" customFormat="1" ht="42" customHeight="1" x14ac:dyDescent="0.25">
      <c r="A30" s="215" t="s">
        <v>277</v>
      </c>
      <c r="B30" s="39" t="s">
        <v>275</v>
      </c>
      <c r="C30" s="585"/>
      <c r="D30" s="544">
        <f t="shared" si="0"/>
        <v>87911.11</v>
      </c>
      <c r="E30" s="544"/>
      <c r="F30" s="544">
        <v>87911.11</v>
      </c>
      <c r="G30" s="544"/>
      <c r="H30" s="544"/>
      <c r="I30" s="545" t="s">
        <v>634</v>
      </c>
      <c r="J30" s="595"/>
      <c r="K30" s="215" t="s">
        <v>3055</v>
      </c>
      <c r="L30" s="132" t="s">
        <v>1626</v>
      </c>
      <c r="M30" s="215" t="s">
        <v>334</v>
      </c>
      <c r="N30" s="283" t="s">
        <v>3058</v>
      </c>
      <c r="O30" s="2"/>
      <c r="P30" s="283"/>
      <c r="Q30" s="215"/>
      <c r="R30" s="449"/>
      <c r="S30" s="428"/>
      <c r="T30" s="450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</row>
    <row r="31" spans="1:117" s="33" customFormat="1" ht="42" customHeight="1" x14ac:dyDescent="0.25">
      <c r="A31" s="215" t="s">
        <v>277</v>
      </c>
      <c r="B31" s="39" t="s">
        <v>275</v>
      </c>
      <c r="C31" s="585"/>
      <c r="D31" s="544">
        <f t="shared" si="0"/>
        <v>32557</v>
      </c>
      <c r="E31" s="544"/>
      <c r="F31" s="544">
        <v>32557</v>
      </c>
      <c r="G31" s="544"/>
      <c r="H31" s="544"/>
      <c r="I31" s="545" t="s">
        <v>634</v>
      </c>
      <c r="J31" s="595"/>
      <c r="K31" s="215" t="s">
        <v>3056</v>
      </c>
      <c r="L31" s="132" t="s">
        <v>3059</v>
      </c>
      <c r="M31" s="215" t="s">
        <v>334</v>
      </c>
      <c r="N31" s="283" t="s">
        <v>3057</v>
      </c>
      <c r="O31" s="2"/>
      <c r="P31" s="283"/>
      <c r="Q31" s="215"/>
      <c r="R31" s="449"/>
      <c r="S31" s="428"/>
      <c r="T31" s="450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</row>
    <row r="32" spans="1:117" s="33" customFormat="1" ht="42" customHeight="1" x14ac:dyDescent="0.25">
      <c r="A32" s="119" t="s">
        <v>277</v>
      </c>
      <c r="B32" s="297" t="s">
        <v>275</v>
      </c>
      <c r="C32" s="586"/>
      <c r="D32" s="120">
        <f t="shared" si="0"/>
        <v>231226.85</v>
      </c>
      <c r="E32" s="120"/>
      <c r="F32" s="120">
        <v>231226.85</v>
      </c>
      <c r="G32" s="120"/>
      <c r="H32" s="120"/>
      <c r="I32" s="121" t="s">
        <v>634</v>
      </c>
      <c r="J32" s="596"/>
      <c r="K32" s="119" t="s">
        <v>3050</v>
      </c>
      <c r="L32" s="216" t="s">
        <v>1610</v>
      </c>
      <c r="M32" s="119" t="s">
        <v>334</v>
      </c>
      <c r="N32" s="304" t="s">
        <v>3051</v>
      </c>
      <c r="O32" s="118">
        <v>44922</v>
      </c>
      <c r="P32" s="304"/>
      <c r="Q32" s="119"/>
      <c r="R32" s="445"/>
      <c r="S32" s="447"/>
      <c r="T32" s="446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</row>
    <row r="33" spans="1:117" s="33" customFormat="1" ht="36.65" customHeight="1" x14ac:dyDescent="0.25">
      <c r="A33" s="215" t="s">
        <v>277</v>
      </c>
      <c r="B33" s="39" t="s">
        <v>450</v>
      </c>
      <c r="C33" s="584">
        <f>'ПГ 2022'!O87</f>
        <v>81100</v>
      </c>
      <c r="D33" s="359">
        <f t="shared" si="0"/>
        <v>32480.45</v>
      </c>
      <c r="E33" s="349"/>
      <c r="F33" s="349">
        <v>32480.45</v>
      </c>
      <c r="G33" s="349"/>
      <c r="H33" s="349"/>
      <c r="I33" s="350" t="s">
        <v>634</v>
      </c>
      <c r="J33" s="584">
        <f>C33-SUM(D33:D36)</f>
        <v>0</v>
      </c>
      <c r="K33" s="215" t="s">
        <v>1638</v>
      </c>
      <c r="L33" s="132" t="s">
        <v>1639</v>
      </c>
      <c r="M33" s="215" t="s">
        <v>334</v>
      </c>
      <c r="N33" s="283" t="s">
        <v>1941</v>
      </c>
      <c r="O33" s="215"/>
      <c r="P33" s="283"/>
      <c r="Q33" s="215" t="s">
        <v>452</v>
      </c>
      <c r="R33" s="449" t="s">
        <v>547</v>
      </c>
      <c r="S33" s="428" t="s">
        <v>300</v>
      </c>
      <c r="T33" s="450">
        <v>226</v>
      </c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</row>
    <row r="34" spans="1:117" s="33" customFormat="1" ht="36.65" customHeight="1" x14ac:dyDescent="0.25">
      <c r="A34" s="119" t="s">
        <v>277</v>
      </c>
      <c r="B34" s="297" t="s">
        <v>450</v>
      </c>
      <c r="C34" s="585"/>
      <c r="D34" s="120">
        <f t="shared" si="0"/>
        <v>13193</v>
      </c>
      <c r="E34" s="120"/>
      <c r="F34" s="120">
        <v>13193</v>
      </c>
      <c r="G34" s="120"/>
      <c r="H34" s="120"/>
      <c r="I34" s="121" t="s">
        <v>634</v>
      </c>
      <c r="J34" s="585"/>
      <c r="K34" s="119" t="s">
        <v>2141</v>
      </c>
      <c r="L34" s="216" t="s">
        <v>2143</v>
      </c>
      <c r="M34" s="119" t="s">
        <v>334</v>
      </c>
      <c r="N34" s="304" t="s">
        <v>2130</v>
      </c>
      <c r="O34" s="118">
        <v>44909</v>
      </c>
      <c r="P34" s="304"/>
      <c r="Q34" s="119" t="s">
        <v>452</v>
      </c>
      <c r="R34" s="445" t="s">
        <v>547</v>
      </c>
      <c r="S34" s="447" t="s">
        <v>300</v>
      </c>
      <c r="T34" s="446">
        <v>226</v>
      </c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</row>
    <row r="35" spans="1:117" s="33" customFormat="1" ht="36.65" customHeight="1" x14ac:dyDescent="0.25">
      <c r="A35" s="119" t="s">
        <v>277</v>
      </c>
      <c r="B35" s="297" t="s">
        <v>450</v>
      </c>
      <c r="C35" s="585"/>
      <c r="D35" s="120">
        <f t="shared" si="0"/>
        <v>7063.07</v>
      </c>
      <c r="E35" s="120"/>
      <c r="F35" s="120">
        <v>7063.07</v>
      </c>
      <c r="G35" s="120"/>
      <c r="H35" s="120"/>
      <c r="I35" s="121" t="s">
        <v>634</v>
      </c>
      <c r="J35" s="585"/>
      <c r="K35" s="119" t="s">
        <v>2142</v>
      </c>
      <c r="L35" s="216" t="s">
        <v>2144</v>
      </c>
      <c r="M35" s="119" t="s">
        <v>334</v>
      </c>
      <c r="N35" s="304" t="s">
        <v>2129</v>
      </c>
      <c r="O35" s="118">
        <v>44858</v>
      </c>
      <c r="P35" s="304"/>
      <c r="Q35" s="119" t="s">
        <v>452</v>
      </c>
      <c r="R35" s="445" t="s">
        <v>547</v>
      </c>
      <c r="S35" s="447" t="s">
        <v>300</v>
      </c>
      <c r="T35" s="446">
        <v>226</v>
      </c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</row>
    <row r="36" spans="1:117" s="33" customFormat="1" ht="36.65" customHeight="1" x14ac:dyDescent="0.25">
      <c r="A36" s="119" t="s">
        <v>277</v>
      </c>
      <c r="B36" s="297" t="s">
        <v>450</v>
      </c>
      <c r="C36" s="586"/>
      <c r="D36" s="120">
        <f t="shared" si="0"/>
        <v>28363.48</v>
      </c>
      <c r="E36" s="120"/>
      <c r="F36" s="120">
        <v>28363.48</v>
      </c>
      <c r="G36" s="120"/>
      <c r="H36" s="120"/>
      <c r="I36" s="121" t="s">
        <v>634</v>
      </c>
      <c r="J36" s="586"/>
      <c r="K36" s="119" t="s">
        <v>2145</v>
      </c>
      <c r="L36" s="216" t="s">
        <v>2147</v>
      </c>
      <c r="M36" s="119" t="s">
        <v>334</v>
      </c>
      <c r="N36" s="304" t="s">
        <v>2132</v>
      </c>
      <c r="O36" s="118">
        <v>44832</v>
      </c>
      <c r="P36" s="304"/>
      <c r="Q36" s="119" t="s">
        <v>452</v>
      </c>
      <c r="R36" s="445" t="s">
        <v>547</v>
      </c>
      <c r="S36" s="447" t="s">
        <v>300</v>
      </c>
      <c r="T36" s="446">
        <v>226</v>
      </c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</row>
    <row r="37" spans="1:117" s="33" customFormat="1" ht="36.65" customHeight="1" x14ac:dyDescent="0.25">
      <c r="A37" s="119" t="s">
        <v>277</v>
      </c>
      <c r="B37" s="297" t="s">
        <v>275</v>
      </c>
      <c r="C37" s="120">
        <f>'ПГ 2022'!O88</f>
        <v>16123</v>
      </c>
      <c r="D37" s="120">
        <f t="shared" si="0"/>
        <v>16123</v>
      </c>
      <c r="E37" s="120"/>
      <c r="F37" s="120">
        <v>16123</v>
      </c>
      <c r="G37" s="120"/>
      <c r="H37" s="120"/>
      <c r="I37" s="121" t="s">
        <v>634</v>
      </c>
      <c r="J37" s="120">
        <f t="shared" ref="J37:J44" si="1">C37-D37</f>
        <v>0</v>
      </c>
      <c r="K37" s="119" t="s">
        <v>867</v>
      </c>
      <c r="L37" s="216" t="s">
        <v>453</v>
      </c>
      <c r="M37" s="117" t="s">
        <v>334</v>
      </c>
      <c r="N37" s="304" t="s">
        <v>2510</v>
      </c>
      <c r="O37" s="118">
        <v>44664</v>
      </c>
      <c r="P37" s="304"/>
      <c r="Q37" s="119" t="s">
        <v>284</v>
      </c>
      <c r="R37" s="445" t="s">
        <v>499</v>
      </c>
      <c r="S37" s="447" t="s">
        <v>301</v>
      </c>
      <c r="T37" s="446">
        <v>226</v>
      </c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</row>
    <row r="38" spans="1:117" s="33" customFormat="1" ht="36.65" customHeight="1" x14ac:dyDescent="0.25">
      <c r="A38" s="215" t="s">
        <v>277</v>
      </c>
      <c r="B38" s="39" t="s">
        <v>275</v>
      </c>
      <c r="C38" s="584">
        <f>'ПГ 2022'!O89</f>
        <v>252177</v>
      </c>
      <c r="D38" s="359">
        <f t="shared" si="0"/>
        <v>187733.8</v>
      </c>
      <c r="E38" s="294"/>
      <c r="F38" s="341">
        <v>187733.8</v>
      </c>
      <c r="G38" s="294"/>
      <c r="H38" s="294"/>
      <c r="I38" s="281" t="s">
        <v>634</v>
      </c>
      <c r="J38" s="584">
        <f>C38-D38-D39-D40</f>
        <v>0</v>
      </c>
      <c r="K38" s="215" t="s">
        <v>2127</v>
      </c>
      <c r="L38" s="132" t="s">
        <v>1626</v>
      </c>
      <c r="M38" s="215" t="s">
        <v>334</v>
      </c>
      <c r="N38" s="283" t="s">
        <v>2128</v>
      </c>
      <c r="O38" s="1"/>
      <c r="P38" s="283"/>
      <c r="Q38" s="215" t="s">
        <v>286</v>
      </c>
      <c r="R38" s="428" t="s">
        <v>498</v>
      </c>
      <c r="S38" s="428" t="s">
        <v>301</v>
      </c>
      <c r="T38" s="450">
        <v>226</v>
      </c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</row>
    <row r="39" spans="1:117" s="33" customFormat="1" ht="36.65" customHeight="1" x14ac:dyDescent="0.25">
      <c r="A39" s="119" t="s">
        <v>277</v>
      </c>
      <c r="B39" s="297" t="s">
        <v>275</v>
      </c>
      <c r="C39" s="585"/>
      <c r="D39" s="120">
        <f t="shared" si="0"/>
        <v>2398.4</v>
      </c>
      <c r="E39" s="120"/>
      <c r="F39" s="120">
        <v>2398.4</v>
      </c>
      <c r="G39" s="120"/>
      <c r="H39" s="120"/>
      <c r="I39" s="121" t="s">
        <v>634</v>
      </c>
      <c r="J39" s="585"/>
      <c r="K39" s="119" t="s">
        <v>2135</v>
      </c>
      <c r="L39" s="216" t="s">
        <v>1629</v>
      </c>
      <c r="M39" s="119" t="s">
        <v>334</v>
      </c>
      <c r="N39" s="304" t="s">
        <v>2133</v>
      </c>
      <c r="O39" s="118">
        <v>44847</v>
      </c>
      <c r="P39" s="304"/>
      <c r="Q39" s="119" t="s">
        <v>286</v>
      </c>
      <c r="R39" s="447" t="s">
        <v>498</v>
      </c>
      <c r="S39" s="447" t="s">
        <v>301</v>
      </c>
      <c r="T39" s="446">
        <v>226</v>
      </c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</row>
    <row r="40" spans="1:117" s="33" customFormat="1" ht="36.65" customHeight="1" x14ac:dyDescent="0.25">
      <c r="A40" s="119" t="s">
        <v>277</v>
      </c>
      <c r="B40" s="297" t="s">
        <v>275</v>
      </c>
      <c r="C40" s="586"/>
      <c r="D40" s="120">
        <f t="shared" si="0"/>
        <v>62044.800000000003</v>
      </c>
      <c r="E40" s="120"/>
      <c r="F40" s="120">
        <v>62044.800000000003</v>
      </c>
      <c r="G40" s="120"/>
      <c r="H40" s="120"/>
      <c r="I40" s="121" t="s">
        <v>634</v>
      </c>
      <c r="J40" s="586"/>
      <c r="K40" s="119" t="s">
        <v>1627</v>
      </c>
      <c r="L40" s="216" t="s">
        <v>1626</v>
      </c>
      <c r="M40" s="119" t="s">
        <v>334</v>
      </c>
      <c r="N40" s="304" t="s">
        <v>1943</v>
      </c>
      <c r="O40" s="118">
        <v>44762</v>
      </c>
      <c r="P40" s="304"/>
      <c r="Q40" s="119" t="s">
        <v>280</v>
      </c>
      <c r="R40" s="445" t="s">
        <v>546</v>
      </c>
      <c r="S40" s="447" t="s">
        <v>300</v>
      </c>
      <c r="T40" s="446">
        <v>226</v>
      </c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</row>
    <row r="41" spans="1:117" s="33" customFormat="1" ht="45.75" customHeight="1" x14ac:dyDescent="0.25">
      <c r="A41" s="119" t="s">
        <v>159</v>
      </c>
      <c r="B41" s="297" t="s">
        <v>150</v>
      </c>
      <c r="C41" s="120">
        <f>'ПГ 2022'!O67</f>
        <v>45000</v>
      </c>
      <c r="D41" s="120">
        <f t="shared" si="0"/>
        <v>45000</v>
      </c>
      <c r="E41" s="120"/>
      <c r="F41" s="120">
        <v>45000</v>
      </c>
      <c r="G41" s="120"/>
      <c r="H41" s="120"/>
      <c r="I41" s="121" t="s">
        <v>634</v>
      </c>
      <c r="J41" s="69">
        <f t="shared" si="1"/>
        <v>0</v>
      </c>
      <c r="K41" s="119" t="s">
        <v>697</v>
      </c>
      <c r="L41" s="119" t="s">
        <v>698</v>
      </c>
      <c r="M41" s="119" t="s">
        <v>332</v>
      </c>
      <c r="N41" s="304" t="s">
        <v>1946</v>
      </c>
      <c r="O41" s="118">
        <v>44681</v>
      </c>
      <c r="P41" s="304"/>
      <c r="Q41" s="119" t="s">
        <v>153</v>
      </c>
      <c r="R41" s="447" t="s">
        <v>524</v>
      </c>
      <c r="S41" s="447" t="s">
        <v>122</v>
      </c>
      <c r="T41" s="448">
        <v>221</v>
      </c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</row>
    <row r="42" spans="1:117" s="33" customFormat="1" ht="46.5" customHeight="1" x14ac:dyDescent="0.25">
      <c r="A42" s="119" t="s">
        <v>159</v>
      </c>
      <c r="B42" s="297" t="s">
        <v>921</v>
      </c>
      <c r="C42" s="120">
        <f>'ПГ 2022'!O132</f>
        <v>900000</v>
      </c>
      <c r="D42" s="120">
        <f t="shared" si="0"/>
        <v>900000</v>
      </c>
      <c r="E42" s="120"/>
      <c r="F42" s="120">
        <v>900000</v>
      </c>
      <c r="G42" s="120"/>
      <c r="H42" s="120"/>
      <c r="I42" s="121" t="s">
        <v>634</v>
      </c>
      <c r="J42" s="120">
        <f t="shared" si="1"/>
        <v>0</v>
      </c>
      <c r="K42" s="119" t="s">
        <v>1617</v>
      </c>
      <c r="L42" s="119" t="s">
        <v>698</v>
      </c>
      <c r="M42" s="119" t="s">
        <v>332</v>
      </c>
      <c r="N42" s="304" t="s">
        <v>1945</v>
      </c>
      <c r="O42" s="118">
        <v>44742</v>
      </c>
      <c r="P42" s="304"/>
      <c r="Q42" s="119" t="s">
        <v>920</v>
      </c>
      <c r="R42" s="447" t="s">
        <v>919</v>
      </c>
      <c r="S42" s="447" t="s">
        <v>122</v>
      </c>
      <c r="T42" s="448">
        <v>221</v>
      </c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</row>
    <row r="43" spans="1:117" s="33" customFormat="1" ht="48" customHeight="1" x14ac:dyDescent="0.25">
      <c r="A43" s="215" t="s">
        <v>162</v>
      </c>
      <c r="B43" s="39" t="s">
        <v>36</v>
      </c>
      <c r="C43" s="131">
        <f>'ПГ 2022'!O68</f>
        <v>10000</v>
      </c>
      <c r="D43" s="359">
        <f t="shared" si="0"/>
        <v>10000</v>
      </c>
      <c r="E43" s="131"/>
      <c r="F43" s="131">
        <v>10000</v>
      </c>
      <c r="G43" s="131"/>
      <c r="H43" s="131"/>
      <c r="I43" s="110" t="s">
        <v>634</v>
      </c>
      <c r="J43" s="69">
        <f t="shared" si="1"/>
        <v>0</v>
      </c>
      <c r="K43" s="215" t="s">
        <v>977</v>
      </c>
      <c r="L43" s="1" t="s">
        <v>976</v>
      </c>
      <c r="M43" s="1" t="s">
        <v>332</v>
      </c>
      <c r="N43" s="283" t="s">
        <v>1947</v>
      </c>
      <c r="O43" s="1"/>
      <c r="P43" s="283"/>
      <c r="Q43" s="215" t="s">
        <v>154</v>
      </c>
      <c r="R43" s="428" t="s">
        <v>525</v>
      </c>
      <c r="S43" s="428" t="s">
        <v>122</v>
      </c>
      <c r="T43" s="451">
        <v>221</v>
      </c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</row>
    <row r="44" spans="1:117" s="33" customFormat="1" ht="31.5" customHeight="1" x14ac:dyDescent="0.25">
      <c r="A44" s="215" t="s">
        <v>162</v>
      </c>
      <c r="B44" s="39" t="s">
        <v>151</v>
      </c>
      <c r="C44" s="131">
        <f>'ПГ 2022'!O69</f>
        <v>35000</v>
      </c>
      <c r="D44" s="359">
        <f t="shared" si="0"/>
        <v>35000</v>
      </c>
      <c r="E44" s="131"/>
      <c r="F44" s="131">
        <v>35000</v>
      </c>
      <c r="G44" s="131"/>
      <c r="H44" s="131"/>
      <c r="I44" s="110" t="s">
        <v>634</v>
      </c>
      <c r="J44" s="69">
        <f t="shared" si="1"/>
        <v>0</v>
      </c>
      <c r="K44" s="215" t="s">
        <v>819</v>
      </c>
      <c r="L44" s="1" t="s">
        <v>831</v>
      </c>
      <c r="M44" s="1" t="s">
        <v>332</v>
      </c>
      <c r="N44" s="283" t="s">
        <v>1948</v>
      </c>
      <c r="O44" s="1"/>
      <c r="P44" s="283"/>
      <c r="Q44" s="215" t="s">
        <v>155</v>
      </c>
      <c r="R44" s="428" t="s">
        <v>526</v>
      </c>
      <c r="S44" s="428" t="s">
        <v>122</v>
      </c>
      <c r="T44" s="451">
        <v>221</v>
      </c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</row>
    <row r="45" spans="1:117" s="33" customFormat="1" ht="30" customHeight="1" x14ac:dyDescent="0.25">
      <c r="A45" s="215" t="s">
        <v>399</v>
      </c>
      <c r="B45" s="39" t="s">
        <v>458</v>
      </c>
      <c r="C45" s="214">
        <f>'ПГ 2022'!O101</f>
        <v>23400</v>
      </c>
      <c r="D45" s="359">
        <f t="shared" si="0"/>
        <v>23400</v>
      </c>
      <c r="E45" s="131"/>
      <c r="F45" s="131">
        <v>7800</v>
      </c>
      <c r="G45" s="131">
        <v>7800</v>
      </c>
      <c r="H45" s="131">
        <v>7800</v>
      </c>
      <c r="I45" s="110" t="s">
        <v>979</v>
      </c>
      <c r="J45" s="111">
        <f>C45-SUM(F45:H45)</f>
        <v>0</v>
      </c>
      <c r="K45" s="215" t="s">
        <v>1631</v>
      </c>
      <c r="L45" s="1" t="s">
        <v>1632</v>
      </c>
      <c r="M45" s="1" t="s">
        <v>334</v>
      </c>
      <c r="N45" s="283" t="s">
        <v>1949</v>
      </c>
      <c r="O45" s="1"/>
      <c r="P45" s="283"/>
      <c r="Q45" s="215" t="s">
        <v>418</v>
      </c>
      <c r="R45" s="428" t="s">
        <v>519</v>
      </c>
      <c r="S45" s="428" t="s">
        <v>443</v>
      </c>
      <c r="T45" s="451">
        <v>221</v>
      </c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</row>
    <row r="46" spans="1:117" s="33" customFormat="1" ht="30" customHeight="1" x14ac:dyDescent="0.25">
      <c r="A46" s="215" t="s">
        <v>399</v>
      </c>
      <c r="B46" s="39" t="s">
        <v>454</v>
      </c>
      <c r="C46" s="131">
        <f>'ПГ 2022'!O94</f>
        <v>1222128</v>
      </c>
      <c r="D46" s="359">
        <f t="shared" si="0"/>
        <v>1222128</v>
      </c>
      <c r="E46" s="131"/>
      <c r="F46" s="131">
        <v>1222128</v>
      </c>
      <c r="G46" s="131"/>
      <c r="H46" s="131"/>
      <c r="I46" s="110" t="s">
        <v>634</v>
      </c>
      <c r="J46" s="69">
        <f>C46-D46</f>
        <v>0</v>
      </c>
      <c r="K46" s="215" t="s">
        <v>1633</v>
      </c>
      <c r="L46" s="215" t="s">
        <v>830</v>
      </c>
      <c r="M46" s="1" t="s">
        <v>332</v>
      </c>
      <c r="N46" s="283" t="s">
        <v>1950</v>
      </c>
      <c r="O46" s="1"/>
      <c r="P46" s="283"/>
      <c r="Q46" s="215" t="s">
        <v>411</v>
      </c>
      <c r="R46" s="428" t="s">
        <v>505</v>
      </c>
      <c r="S46" s="428" t="s">
        <v>443</v>
      </c>
      <c r="T46" s="451">
        <v>221</v>
      </c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</row>
    <row r="47" spans="1:117" s="33" customFormat="1" ht="57.75" customHeight="1" x14ac:dyDescent="0.25">
      <c r="A47" s="215" t="s">
        <v>399</v>
      </c>
      <c r="B47" s="39" t="s">
        <v>455</v>
      </c>
      <c r="C47" s="131">
        <f>'ПГ 2022'!O95</f>
        <v>623373.48</v>
      </c>
      <c r="D47" s="359">
        <f t="shared" si="0"/>
        <v>623373.48</v>
      </c>
      <c r="E47" s="131"/>
      <c r="F47" s="131">
        <v>623373.48</v>
      </c>
      <c r="G47" s="131"/>
      <c r="H47" s="131"/>
      <c r="I47" s="110" t="s">
        <v>634</v>
      </c>
      <c r="J47" s="299">
        <f>C47-D47</f>
        <v>0</v>
      </c>
      <c r="K47" s="215" t="s">
        <v>817</v>
      </c>
      <c r="L47" s="1" t="s">
        <v>830</v>
      </c>
      <c r="M47" s="1" t="s">
        <v>332</v>
      </c>
      <c r="N47" s="283" t="s">
        <v>1951</v>
      </c>
      <c r="O47" s="1"/>
      <c r="P47" s="283"/>
      <c r="Q47" s="215" t="s">
        <v>412</v>
      </c>
      <c r="R47" s="428" t="s">
        <v>504</v>
      </c>
      <c r="S47" s="428" t="s">
        <v>443</v>
      </c>
      <c r="T47" s="451">
        <v>221</v>
      </c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</row>
    <row r="48" spans="1:117" s="33" customFormat="1" ht="271.5" customHeight="1" x14ac:dyDescent="0.25">
      <c r="A48" s="215" t="s">
        <v>399</v>
      </c>
      <c r="B48" s="39" t="s">
        <v>1995</v>
      </c>
      <c r="C48" s="337">
        <f>'ПГ 2022'!O96</f>
        <v>6894175.8000000007</v>
      </c>
      <c r="D48" s="359">
        <f t="shared" si="0"/>
        <v>6894175.8000000007</v>
      </c>
      <c r="E48" s="338"/>
      <c r="F48" s="338">
        <v>2298058.6</v>
      </c>
      <c r="G48" s="338">
        <v>2298058.6</v>
      </c>
      <c r="H48" s="338">
        <v>2298058.6</v>
      </c>
      <c r="I48" s="215" t="s">
        <v>980</v>
      </c>
      <c r="J48" s="337">
        <f>'ПГ 2022'!Q96-Ед.пост.!F48</f>
        <v>0</v>
      </c>
      <c r="K48" s="215" t="s">
        <v>1994</v>
      </c>
      <c r="L48" s="1" t="s">
        <v>830</v>
      </c>
      <c r="M48" s="1" t="s">
        <v>332</v>
      </c>
      <c r="N48" s="283" t="s">
        <v>1993</v>
      </c>
      <c r="O48" s="1"/>
      <c r="P48" s="283"/>
      <c r="Q48" s="215" t="s">
        <v>413</v>
      </c>
      <c r="R48" s="428" t="s">
        <v>503</v>
      </c>
      <c r="S48" s="428" t="s">
        <v>443</v>
      </c>
      <c r="T48" s="451">
        <v>221</v>
      </c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</row>
    <row r="49" spans="1:117" s="33" customFormat="1" ht="57" customHeight="1" x14ac:dyDescent="0.25">
      <c r="A49" s="119" t="s">
        <v>637</v>
      </c>
      <c r="B49" s="297" t="s">
        <v>357</v>
      </c>
      <c r="C49" s="120">
        <f>'ПГ 2022'!O113</f>
        <v>109942.62</v>
      </c>
      <c r="D49" s="120">
        <f t="shared" si="0"/>
        <v>109942.62</v>
      </c>
      <c r="E49" s="120"/>
      <c r="F49" s="120">
        <v>109942.62</v>
      </c>
      <c r="G49" s="120"/>
      <c r="H49" s="120"/>
      <c r="I49" s="121" t="s">
        <v>634</v>
      </c>
      <c r="J49" s="120">
        <f>C49-D49</f>
        <v>0</v>
      </c>
      <c r="K49" s="508" t="s">
        <v>2887</v>
      </c>
      <c r="L49" s="119" t="s">
        <v>1002</v>
      </c>
      <c r="M49" s="119" t="s">
        <v>307</v>
      </c>
      <c r="N49" s="304" t="s">
        <v>1955</v>
      </c>
      <c r="O49" s="118">
        <v>44900</v>
      </c>
      <c r="P49" s="304"/>
      <c r="Q49" s="119" t="s">
        <v>358</v>
      </c>
      <c r="R49" s="447" t="s">
        <v>549</v>
      </c>
      <c r="S49" s="447" t="s">
        <v>304</v>
      </c>
      <c r="T49" s="448">
        <v>223</v>
      </c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</row>
    <row r="50" spans="1:117" s="33" customFormat="1" ht="34.5" customHeight="1" x14ac:dyDescent="0.25">
      <c r="A50" s="215" t="s">
        <v>637</v>
      </c>
      <c r="B50" s="39" t="s">
        <v>363</v>
      </c>
      <c r="C50" s="584">
        <f>'ПГ 2022'!O114</f>
        <v>767300</v>
      </c>
      <c r="D50" s="359">
        <f t="shared" si="0"/>
        <v>262656</v>
      </c>
      <c r="E50" s="131"/>
      <c r="F50" s="131">
        <v>262656</v>
      </c>
      <c r="G50" s="131"/>
      <c r="H50" s="131"/>
      <c r="I50" s="110" t="s">
        <v>634</v>
      </c>
      <c r="J50" s="587">
        <f>C50-SUM(D50:D56)</f>
        <v>2</v>
      </c>
      <c r="K50" s="215" t="s">
        <v>875</v>
      </c>
      <c r="L50" s="1" t="s">
        <v>876</v>
      </c>
      <c r="M50" s="1" t="s">
        <v>588</v>
      </c>
      <c r="N50" s="283" t="s">
        <v>1956</v>
      </c>
      <c r="O50" s="1"/>
      <c r="P50" s="283"/>
      <c r="Q50" s="215" t="s">
        <v>361</v>
      </c>
      <c r="R50" s="428" t="s">
        <v>506</v>
      </c>
      <c r="S50" s="452" t="s">
        <v>139</v>
      </c>
      <c r="T50" s="453">
        <v>224</v>
      </c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</row>
    <row r="51" spans="1:117" s="33" customFormat="1" ht="34.5" customHeight="1" x14ac:dyDescent="0.25">
      <c r="A51" s="215" t="s">
        <v>637</v>
      </c>
      <c r="B51" s="39" t="s">
        <v>363</v>
      </c>
      <c r="C51" s="585"/>
      <c r="D51" s="359">
        <f t="shared" si="0"/>
        <v>199200</v>
      </c>
      <c r="E51" s="131"/>
      <c r="F51" s="131">
        <v>199200</v>
      </c>
      <c r="G51" s="131"/>
      <c r="H51" s="131"/>
      <c r="I51" s="110" t="s">
        <v>634</v>
      </c>
      <c r="J51" s="588"/>
      <c r="K51" s="399" t="s">
        <v>931</v>
      </c>
      <c r="L51" s="143" t="s">
        <v>876</v>
      </c>
      <c r="M51" s="1" t="s">
        <v>588</v>
      </c>
      <c r="N51" s="283" t="s">
        <v>1957</v>
      </c>
      <c r="O51" s="1"/>
      <c r="P51" s="283"/>
      <c r="Q51" s="215" t="s">
        <v>361</v>
      </c>
      <c r="R51" s="428" t="s">
        <v>506</v>
      </c>
      <c r="S51" s="452" t="s">
        <v>139</v>
      </c>
      <c r="T51" s="453">
        <v>224</v>
      </c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</row>
    <row r="52" spans="1:117" s="33" customFormat="1" ht="62.25" customHeight="1" x14ac:dyDescent="0.25">
      <c r="A52" s="215" t="s">
        <v>637</v>
      </c>
      <c r="B52" s="39" t="s">
        <v>363</v>
      </c>
      <c r="C52" s="585"/>
      <c r="D52" s="359">
        <f t="shared" si="0"/>
        <v>49813.5</v>
      </c>
      <c r="E52" s="131"/>
      <c r="F52" s="131">
        <v>49813.5</v>
      </c>
      <c r="G52" s="131"/>
      <c r="H52" s="131"/>
      <c r="I52" s="110" t="s">
        <v>634</v>
      </c>
      <c r="J52" s="588"/>
      <c r="K52" s="215" t="s">
        <v>974</v>
      </c>
      <c r="L52" s="1" t="s">
        <v>975</v>
      </c>
      <c r="M52" s="1" t="s">
        <v>588</v>
      </c>
      <c r="N52" s="283" t="s">
        <v>1958</v>
      </c>
      <c r="O52" s="1"/>
      <c r="P52" s="283"/>
      <c r="Q52" s="215" t="s">
        <v>361</v>
      </c>
      <c r="R52" s="428" t="s">
        <v>506</v>
      </c>
      <c r="S52" s="452" t="s">
        <v>139</v>
      </c>
      <c r="T52" s="453">
        <v>224</v>
      </c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</row>
    <row r="53" spans="1:117" s="33" customFormat="1" ht="62.25" customHeight="1" x14ac:dyDescent="0.25">
      <c r="A53" s="215" t="s">
        <v>637</v>
      </c>
      <c r="B53" s="39" t="s">
        <v>363</v>
      </c>
      <c r="C53" s="585"/>
      <c r="D53" s="359">
        <f t="shared" si="0"/>
        <v>152900</v>
      </c>
      <c r="E53" s="344"/>
      <c r="F53" s="131">
        <v>152900</v>
      </c>
      <c r="G53" s="344"/>
      <c r="H53" s="344"/>
      <c r="I53" s="116" t="s">
        <v>634</v>
      </c>
      <c r="J53" s="588"/>
      <c r="K53" s="215" t="s">
        <v>999</v>
      </c>
      <c r="L53" s="1" t="s">
        <v>1003</v>
      </c>
      <c r="M53" s="215" t="s">
        <v>588</v>
      </c>
      <c r="N53" s="283" t="s">
        <v>1959</v>
      </c>
      <c r="O53" s="1"/>
      <c r="P53" s="283"/>
      <c r="Q53" s="215" t="s">
        <v>361</v>
      </c>
      <c r="R53" s="428" t="s">
        <v>506</v>
      </c>
      <c r="S53" s="452" t="s">
        <v>139</v>
      </c>
      <c r="T53" s="453">
        <v>224</v>
      </c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</row>
    <row r="54" spans="1:117" s="33" customFormat="1" ht="32.25" customHeight="1" x14ac:dyDescent="0.25">
      <c r="A54" s="119" t="s">
        <v>637</v>
      </c>
      <c r="B54" s="297" t="s">
        <v>363</v>
      </c>
      <c r="C54" s="585"/>
      <c r="D54" s="120">
        <f t="shared" si="0"/>
        <v>84300</v>
      </c>
      <c r="E54" s="120"/>
      <c r="F54" s="120">
        <v>84300</v>
      </c>
      <c r="G54" s="120"/>
      <c r="H54" s="120"/>
      <c r="I54" s="121" t="s">
        <v>634</v>
      </c>
      <c r="J54" s="588"/>
      <c r="K54" s="546" t="s">
        <v>1000</v>
      </c>
      <c r="L54" s="119" t="s">
        <v>1004</v>
      </c>
      <c r="M54" s="119" t="s">
        <v>588</v>
      </c>
      <c r="N54" s="304" t="s">
        <v>1960</v>
      </c>
      <c r="O54" s="118">
        <v>44923</v>
      </c>
      <c r="P54" s="304"/>
      <c r="Q54" s="119" t="s">
        <v>361</v>
      </c>
      <c r="R54" s="447" t="s">
        <v>506</v>
      </c>
      <c r="S54" s="447" t="s">
        <v>139</v>
      </c>
      <c r="T54" s="448">
        <v>224</v>
      </c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</row>
    <row r="55" spans="1:117" s="33" customFormat="1" ht="32.25" customHeight="1" x14ac:dyDescent="0.25">
      <c r="A55" s="215" t="s">
        <v>637</v>
      </c>
      <c r="B55" s="39" t="s">
        <v>363</v>
      </c>
      <c r="C55" s="585"/>
      <c r="D55" s="359">
        <f>SUM(E55:H55)</f>
        <v>13900</v>
      </c>
      <c r="E55" s="345"/>
      <c r="F55" s="506">
        <v>13900</v>
      </c>
      <c r="G55" s="506"/>
      <c r="H55" s="506"/>
      <c r="I55" s="346" t="s">
        <v>634</v>
      </c>
      <c r="J55" s="588"/>
      <c r="K55" s="145" t="s">
        <v>2885</v>
      </c>
      <c r="L55" s="215" t="s">
        <v>1003</v>
      </c>
      <c r="M55" s="215" t="s">
        <v>588</v>
      </c>
      <c r="N55" s="283" t="s">
        <v>2886</v>
      </c>
      <c r="O55" s="215"/>
      <c r="P55" s="283"/>
      <c r="Q55" s="215" t="s">
        <v>361</v>
      </c>
      <c r="R55" s="428" t="s">
        <v>506</v>
      </c>
      <c r="S55" s="452" t="s">
        <v>139</v>
      </c>
      <c r="T55" s="453">
        <v>224</v>
      </c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</row>
    <row r="56" spans="1:117" s="33" customFormat="1" ht="32.25" customHeight="1" x14ac:dyDescent="0.25">
      <c r="A56" s="215" t="s">
        <v>637</v>
      </c>
      <c r="B56" s="39" t="s">
        <v>363</v>
      </c>
      <c r="C56" s="586"/>
      <c r="D56" s="506">
        <f>SUM(E56:H56)</f>
        <v>4528.5</v>
      </c>
      <c r="E56" s="506"/>
      <c r="F56" s="506">
        <v>4528.5</v>
      </c>
      <c r="G56" s="506"/>
      <c r="H56" s="506"/>
      <c r="I56" s="545" t="s">
        <v>634</v>
      </c>
      <c r="J56" s="589"/>
      <c r="K56" s="509" t="s">
        <v>3062</v>
      </c>
      <c r="L56" s="507" t="s">
        <v>3060</v>
      </c>
      <c r="M56" s="215" t="s">
        <v>588</v>
      </c>
      <c r="N56" s="283" t="s">
        <v>3061</v>
      </c>
      <c r="O56" s="215"/>
      <c r="P56" s="510"/>
      <c r="Q56" s="215"/>
      <c r="R56" s="428"/>
      <c r="S56" s="452"/>
      <c r="T56" s="453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</row>
    <row r="57" spans="1:117" s="33" customFormat="1" ht="35.25" customHeight="1" x14ac:dyDescent="0.25">
      <c r="A57" s="215" t="s">
        <v>63</v>
      </c>
      <c r="B57" s="39" t="s">
        <v>306</v>
      </c>
      <c r="C57" s="337">
        <f>'ПГ 2022'!O41</f>
        <v>77237898.450000003</v>
      </c>
      <c r="D57" s="359">
        <f>SUM(E57:H57)</f>
        <v>54916754.310000002</v>
      </c>
      <c r="E57" s="131"/>
      <c r="F57" s="338">
        <v>20003354.309999999</v>
      </c>
      <c r="G57" s="131">
        <v>17456700</v>
      </c>
      <c r="H57" s="131">
        <v>17456700</v>
      </c>
      <c r="I57" s="110" t="s">
        <v>980</v>
      </c>
      <c r="J57" s="539">
        <f>C57-D57</f>
        <v>22321144.140000001</v>
      </c>
      <c r="K57" s="398" t="s">
        <v>816</v>
      </c>
      <c r="L57" s="261" t="s">
        <v>827</v>
      </c>
      <c r="M57" s="261" t="s">
        <v>307</v>
      </c>
      <c r="N57" s="283" t="s">
        <v>1961</v>
      </c>
      <c r="O57" s="215"/>
      <c r="P57" s="286"/>
      <c r="Q57" s="215" t="s">
        <v>366</v>
      </c>
      <c r="R57" s="428" t="s">
        <v>509</v>
      </c>
      <c r="S57" s="428" t="s">
        <v>309</v>
      </c>
      <c r="T57" s="451">
        <v>223</v>
      </c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</row>
    <row r="58" spans="1:117" s="33" customFormat="1" ht="46.5" customHeight="1" x14ac:dyDescent="0.25">
      <c r="A58" s="215" t="s">
        <v>63</v>
      </c>
      <c r="B58" s="39" t="s">
        <v>306</v>
      </c>
      <c r="C58" s="337">
        <f>'ПГ 2022'!O123</f>
        <v>6.18</v>
      </c>
      <c r="D58" s="359">
        <f t="shared" si="0"/>
        <v>43905248.490000002</v>
      </c>
      <c r="E58" s="262">
        <v>43905242.310000002</v>
      </c>
      <c r="F58" s="338">
        <v>6.18</v>
      </c>
      <c r="G58" s="262"/>
      <c r="H58" s="262"/>
      <c r="I58" s="263" t="s">
        <v>121</v>
      </c>
      <c r="J58" s="358">
        <f>C58-F58</f>
        <v>0</v>
      </c>
      <c r="K58" s="215" t="s">
        <v>1785</v>
      </c>
      <c r="L58" s="263"/>
      <c r="M58" s="263"/>
      <c r="N58" s="283"/>
      <c r="O58" s="215"/>
      <c r="P58" s="287" t="s">
        <v>1783</v>
      </c>
      <c r="Q58" s="215"/>
      <c r="R58" s="428" t="s">
        <v>1784</v>
      </c>
      <c r="S58" s="428"/>
      <c r="T58" s="451">
        <v>223</v>
      </c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</row>
    <row r="59" spans="1:117" s="33" customFormat="1" ht="48" customHeight="1" x14ac:dyDescent="0.25">
      <c r="A59" s="215" t="s">
        <v>63</v>
      </c>
      <c r="B59" s="39" t="s">
        <v>312</v>
      </c>
      <c r="C59" s="337">
        <f>'ПГ 2022'!O43</f>
        <v>11866098.300000001</v>
      </c>
      <c r="D59" s="359">
        <f t="shared" si="0"/>
        <v>19359667.52</v>
      </c>
      <c r="E59" s="131">
        <v>6359667.5199999996</v>
      </c>
      <c r="F59" s="338">
        <v>6500000</v>
      </c>
      <c r="G59" s="131">
        <v>6500000</v>
      </c>
      <c r="H59" s="131"/>
      <c r="I59" s="110" t="s">
        <v>981</v>
      </c>
      <c r="J59" s="539">
        <f>C59-SUM(F59:G59)</f>
        <v>-1133901.6999999993</v>
      </c>
      <c r="K59" s="398" t="s">
        <v>828</v>
      </c>
      <c r="L59" s="141" t="s">
        <v>829</v>
      </c>
      <c r="M59" s="95" t="s">
        <v>311</v>
      </c>
      <c r="N59" s="283" t="s">
        <v>1962</v>
      </c>
      <c r="O59" s="91"/>
      <c r="P59" s="286" t="s">
        <v>832</v>
      </c>
      <c r="Q59" s="215" t="s">
        <v>367</v>
      </c>
      <c r="R59" s="428" t="s">
        <v>314</v>
      </c>
      <c r="S59" s="452" t="s">
        <v>308</v>
      </c>
      <c r="T59" s="453">
        <v>223</v>
      </c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</row>
    <row r="60" spans="1:117" s="33" customFormat="1" ht="84" customHeight="1" x14ac:dyDescent="0.25">
      <c r="A60" s="215" t="s">
        <v>63</v>
      </c>
      <c r="B60" s="298" t="s">
        <v>321</v>
      </c>
      <c r="C60" s="347">
        <f>'ПГ 2022'!O45</f>
        <v>25757063.700000003</v>
      </c>
      <c r="D60" s="359">
        <f t="shared" si="0"/>
        <v>29350245.849999998</v>
      </c>
      <c r="E60" s="348">
        <v>18003847.079999998</v>
      </c>
      <c r="F60" s="348">
        <v>4772798.7699999996</v>
      </c>
      <c r="G60" s="131">
        <v>6573600</v>
      </c>
      <c r="H60" s="131"/>
      <c r="I60" s="110" t="s">
        <v>982</v>
      </c>
      <c r="J60" s="115">
        <f>C60-SUM(F60:G60)</f>
        <v>14410664.930000003</v>
      </c>
      <c r="K60" s="398" t="s">
        <v>699</v>
      </c>
      <c r="L60" s="141" t="s">
        <v>829</v>
      </c>
      <c r="M60" s="95" t="s">
        <v>311</v>
      </c>
      <c r="N60" s="283" t="s">
        <v>1963</v>
      </c>
      <c r="O60" s="91"/>
      <c r="P60" s="288" t="s">
        <v>985</v>
      </c>
      <c r="Q60" s="215" t="s">
        <v>370</v>
      </c>
      <c r="R60" s="428" t="s">
        <v>319</v>
      </c>
      <c r="S60" s="452" t="s">
        <v>308</v>
      </c>
      <c r="T60" s="453">
        <v>223</v>
      </c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</row>
    <row r="61" spans="1:117" s="33" customFormat="1" ht="30" customHeight="1" x14ac:dyDescent="0.25">
      <c r="A61" s="215" t="s">
        <v>63</v>
      </c>
      <c r="B61" s="39" t="s">
        <v>323</v>
      </c>
      <c r="C61" s="337">
        <f>'ПГ 2022'!O47</f>
        <v>10499825.82</v>
      </c>
      <c r="D61" s="214">
        <f>SUM(E61:H61)</f>
        <v>8999999.040000001</v>
      </c>
      <c r="E61" s="131"/>
      <c r="F61" s="338">
        <v>2999999.68</v>
      </c>
      <c r="G61" s="131">
        <v>2999999.68</v>
      </c>
      <c r="H61" s="131">
        <v>2999999.68</v>
      </c>
      <c r="I61" s="110" t="s">
        <v>980</v>
      </c>
      <c r="J61" s="539">
        <f>C61-D61</f>
        <v>1499826.7799999993</v>
      </c>
      <c r="K61" s="398" t="s">
        <v>1788</v>
      </c>
      <c r="L61" s="141" t="s">
        <v>1809</v>
      </c>
      <c r="M61" s="95" t="s">
        <v>311</v>
      </c>
      <c r="N61" s="283" t="s">
        <v>1964</v>
      </c>
      <c r="O61" s="1"/>
      <c r="P61" s="289"/>
      <c r="Q61" s="215" t="s">
        <v>372</v>
      </c>
      <c r="R61" s="428" t="s">
        <v>621</v>
      </c>
      <c r="S61" s="452" t="s">
        <v>308</v>
      </c>
      <c r="T61" s="453">
        <v>223</v>
      </c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</row>
    <row r="62" spans="1:117" s="33" customFormat="1" ht="31.5" customHeight="1" x14ac:dyDescent="0.25">
      <c r="A62" s="215" t="s">
        <v>63</v>
      </c>
      <c r="B62" s="39" t="s">
        <v>325</v>
      </c>
      <c r="C62" s="584">
        <f>'ПГ 2022'!O50</f>
        <v>3685792.91</v>
      </c>
      <c r="D62" s="357">
        <f>SUM(E62:H62)</f>
        <v>922932.89999999991</v>
      </c>
      <c r="E62" s="131"/>
      <c r="F62" s="338">
        <v>307644.3</v>
      </c>
      <c r="G62" s="131">
        <v>307644.3</v>
      </c>
      <c r="H62" s="131">
        <v>307644.3</v>
      </c>
      <c r="I62" s="110" t="s">
        <v>980</v>
      </c>
      <c r="J62" s="587">
        <f>C62-SUM(D62:D64)</f>
        <v>350000</v>
      </c>
      <c r="K62" s="398" t="s">
        <v>846</v>
      </c>
      <c r="L62" s="141" t="s">
        <v>845</v>
      </c>
      <c r="M62" s="95" t="s">
        <v>311</v>
      </c>
      <c r="N62" s="283" t="s">
        <v>1965</v>
      </c>
      <c r="O62" s="600"/>
      <c r="P62" s="597" t="s">
        <v>848</v>
      </c>
      <c r="Q62" s="215" t="s">
        <v>392</v>
      </c>
      <c r="R62" s="428" t="s">
        <v>508</v>
      </c>
      <c r="S62" s="452" t="s">
        <v>309</v>
      </c>
      <c r="T62" s="453">
        <v>223</v>
      </c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</row>
    <row r="63" spans="1:117" s="33" customFormat="1" ht="30" customHeight="1" x14ac:dyDescent="0.25">
      <c r="A63" s="215" t="s">
        <v>63</v>
      </c>
      <c r="B63" s="39" t="s">
        <v>325</v>
      </c>
      <c r="C63" s="585"/>
      <c r="D63" s="357">
        <f>SUM(E63:H63)</f>
        <v>1812860.0100000002</v>
      </c>
      <c r="E63" s="131"/>
      <c r="F63" s="338">
        <v>604286.67000000004</v>
      </c>
      <c r="G63" s="131">
        <v>604286.67000000004</v>
      </c>
      <c r="H63" s="131">
        <v>604286.67000000004</v>
      </c>
      <c r="I63" s="110" t="s">
        <v>980</v>
      </c>
      <c r="J63" s="588"/>
      <c r="K63" s="398" t="s">
        <v>847</v>
      </c>
      <c r="L63" s="141" t="s">
        <v>845</v>
      </c>
      <c r="M63" s="95" t="s">
        <v>311</v>
      </c>
      <c r="N63" s="283" t="s">
        <v>1966</v>
      </c>
      <c r="O63" s="601"/>
      <c r="P63" s="598"/>
      <c r="Q63" s="215" t="s">
        <v>392</v>
      </c>
      <c r="R63" s="428" t="s">
        <v>508</v>
      </c>
      <c r="S63" s="452" t="s">
        <v>309</v>
      </c>
      <c r="T63" s="453">
        <v>223</v>
      </c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</row>
    <row r="64" spans="1:117" s="33" customFormat="1" ht="33" customHeight="1" x14ac:dyDescent="0.25">
      <c r="A64" s="215" t="s">
        <v>63</v>
      </c>
      <c r="B64" s="39" t="s">
        <v>325</v>
      </c>
      <c r="C64" s="585"/>
      <c r="D64" s="357">
        <f t="shared" ref="D64" si="2">SUM(E64:H64)</f>
        <v>600000</v>
      </c>
      <c r="E64" s="131"/>
      <c r="F64" s="338">
        <v>200000</v>
      </c>
      <c r="G64" s="131">
        <v>200000</v>
      </c>
      <c r="H64" s="131">
        <v>200000</v>
      </c>
      <c r="I64" s="110" t="s">
        <v>980</v>
      </c>
      <c r="J64" s="588"/>
      <c r="K64" s="398" t="s">
        <v>1037</v>
      </c>
      <c r="L64" s="141" t="s">
        <v>845</v>
      </c>
      <c r="M64" s="95" t="s">
        <v>311</v>
      </c>
      <c r="N64" s="283" t="s">
        <v>1967</v>
      </c>
      <c r="O64" s="601"/>
      <c r="P64" s="598"/>
      <c r="Q64" s="215" t="s">
        <v>392</v>
      </c>
      <c r="R64" s="428" t="s">
        <v>508</v>
      </c>
      <c r="S64" s="452" t="s">
        <v>309</v>
      </c>
      <c r="T64" s="453">
        <v>223</v>
      </c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</row>
    <row r="65" spans="1:117" s="33" customFormat="1" ht="63.75" customHeight="1" x14ac:dyDescent="0.25">
      <c r="A65" s="215" t="s">
        <v>63</v>
      </c>
      <c r="B65" s="39" t="s">
        <v>33</v>
      </c>
      <c r="C65" s="599">
        <f>'ПГ 2022'!O55</f>
        <v>6417041.8900000006</v>
      </c>
      <c r="D65" s="214">
        <f>SUM(E65:G65)</f>
        <v>165829.95000000001</v>
      </c>
      <c r="E65" s="131">
        <v>73471.289999999994</v>
      </c>
      <c r="F65" s="338">
        <v>46179.33</v>
      </c>
      <c r="G65" s="131">
        <v>46179.33</v>
      </c>
      <c r="H65" s="131"/>
      <c r="I65" s="110" t="s">
        <v>983</v>
      </c>
      <c r="J65" s="584">
        <f>C65-SUM(F65:G69)</f>
        <v>0</v>
      </c>
      <c r="K65" s="398" t="s">
        <v>820</v>
      </c>
      <c r="L65" s="141" t="s">
        <v>821</v>
      </c>
      <c r="M65" s="95" t="s">
        <v>311</v>
      </c>
      <c r="N65" s="283" t="s">
        <v>1968</v>
      </c>
      <c r="O65" s="1"/>
      <c r="P65" s="352" t="s">
        <v>2174</v>
      </c>
      <c r="Q65" s="215" t="s">
        <v>638</v>
      </c>
      <c r="R65" s="428" t="s">
        <v>23</v>
      </c>
      <c r="S65" s="452" t="s">
        <v>309</v>
      </c>
      <c r="T65" s="453">
        <v>223</v>
      </c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</row>
    <row r="66" spans="1:117" s="33" customFormat="1" ht="66" customHeight="1" x14ac:dyDescent="0.25">
      <c r="A66" s="215" t="s">
        <v>63</v>
      </c>
      <c r="B66" s="39" t="s">
        <v>33</v>
      </c>
      <c r="C66" s="599"/>
      <c r="D66" s="214">
        <f>SUM(E66:G66)</f>
        <v>4315279.4000000004</v>
      </c>
      <c r="E66" s="131">
        <v>1889715.98</v>
      </c>
      <c r="F66" s="338">
        <v>1212781.71</v>
      </c>
      <c r="G66" s="131">
        <v>1212781.71</v>
      </c>
      <c r="H66" s="131"/>
      <c r="I66" s="110" t="s">
        <v>983</v>
      </c>
      <c r="J66" s="585"/>
      <c r="K66" s="398" t="s">
        <v>822</v>
      </c>
      <c r="L66" s="141" t="s">
        <v>821</v>
      </c>
      <c r="M66" s="95" t="s">
        <v>311</v>
      </c>
      <c r="N66" s="283" t="s">
        <v>1969</v>
      </c>
      <c r="O66" s="1"/>
      <c r="P66" s="352" t="s">
        <v>2175</v>
      </c>
      <c r="Q66" s="215" t="s">
        <v>638</v>
      </c>
      <c r="R66" s="428" t="s">
        <v>23</v>
      </c>
      <c r="S66" s="452" t="s">
        <v>309</v>
      </c>
      <c r="T66" s="453">
        <v>223</v>
      </c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</row>
    <row r="67" spans="1:117" s="33" customFormat="1" ht="68.25" customHeight="1" x14ac:dyDescent="0.25">
      <c r="A67" s="215" t="s">
        <v>63</v>
      </c>
      <c r="B67" s="39" t="s">
        <v>33</v>
      </c>
      <c r="C67" s="599"/>
      <c r="D67" s="214">
        <f>SUM(E67:G67)</f>
        <v>2866355.04</v>
      </c>
      <c r="E67" s="131">
        <v>1121252.24</v>
      </c>
      <c r="F67" s="338">
        <v>859048.08</v>
      </c>
      <c r="G67" s="131">
        <v>886054.72</v>
      </c>
      <c r="H67" s="131"/>
      <c r="I67" s="110" t="s">
        <v>984</v>
      </c>
      <c r="J67" s="585"/>
      <c r="K67" s="398" t="s">
        <v>823</v>
      </c>
      <c r="L67" s="141" t="s">
        <v>821</v>
      </c>
      <c r="M67" s="95" t="s">
        <v>311</v>
      </c>
      <c r="N67" s="283" t="s">
        <v>1970</v>
      </c>
      <c r="O67" s="1"/>
      <c r="P67" s="352" t="s">
        <v>2176</v>
      </c>
      <c r="Q67" s="215" t="s">
        <v>638</v>
      </c>
      <c r="R67" s="428" t="s">
        <v>23</v>
      </c>
      <c r="S67" s="452" t="s">
        <v>309</v>
      </c>
      <c r="T67" s="453">
        <v>223</v>
      </c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</row>
    <row r="68" spans="1:117" s="33" customFormat="1" ht="67.5" customHeight="1" x14ac:dyDescent="0.25">
      <c r="A68" s="215" t="s">
        <v>63</v>
      </c>
      <c r="B68" s="39" t="s">
        <v>33</v>
      </c>
      <c r="C68" s="599"/>
      <c r="D68" s="214">
        <f>SUM(E68:G68)</f>
        <v>32409.89</v>
      </c>
      <c r="E68" s="131">
        <v>16986.88</v>
      </c>
      <c r="F68" s="338">
        <v>7613.96</v>
      </c>
      <c r="G68" s="131">
        <v>7809.05</v>
      </c>
      <c r="H68" s="131"/>
      <c r="I68" s="110" t="s">
        <v>983</v>
      </c>
      <c r="J68" s="585"/>
      <c r="K68" s="398" t="s">
        <v>824</v>
      </c>
      <c r="L68" s="141" t="s">
        <v>821</v>
      </c>
      <c r="M68" s="95" t="s">
        <v>311</v>
      </c>
      <c r="N68" s="283" t="s">
        <v>1971</v>
      </c>
      <c r="O68" s="1"/>
      <c r="P68" s="352" t="s">
        <v>2177</v>
      </c>
      <c r="Q68" s="215" t="s">
        <v>638</v>
      </c>
      <c r="R68" s="428" t="s">
        <v>23</v>
      </c>
      <c r="S68" s="452" t="s">
        <v>309</v>
      </c>
      <c r="T68" s="453">
        <v>223</v>
      </c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</row>
    <row r="69" spans="1:117" s="33" customFormat="1" ht="111" customHeight="1" x14ac:dyDescent="0.25">
      <c r="A69" s="215" t="s">
        <v>63</v>
      </c>
      <c r="B69" s="39" t="s">
        <v>33</v>
      </c>
      <c r="C69" s="599"/>
      <c r="D69" s="214">
        <f>SUM(E69:G69)</f>
        <v>3439845.35</v>
      </c>
      <c r="E69" s="131">
        <v>1301251.3500000001</v>
      </c>
      <c r="F69" s="338">
        <v>1062818</v>
      </c>
      <c r="G69" s="131">
        <v>1075776</v>
      </c>
      <c r="H69" s="131"/>
      <c r="I69" s="110" t="s">
        <v>984</v>
      </c>
      <c r="J69" s="585"/>
      <c r="K69" s="398" t="s">
        <v>825</v>
      </c>
      <c r="L69" s="141" t="s">
        <v>821</v>
      </c>
      <c r="M69" s="95" t="s">
        <v>311</v>
      </c>
      <c r="N69" s="283" t="s">
        <v>1972</v>
      </c>
      <c r="O69" s="1"/>
      <c r="P69" s="288" t="s">
        <v>2178</v>
      </c>
      <c r="Q69" s="215" t="s">
        <v>638</v>
      </c>
      <c r="R69" s="428" t="s">
        <v>23</v>
      </c>
      <c r="S69" s="452" t="s">
        <v>309</v>
      </c>
      <c r="T69" s="453">
        <v>223</v>
      </c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</row>
    <row r="70" spans="1:117" s="33" customFormat="1" ht="36" customHeight="1" x14ac:dyDescent="0.25">
      <c r="A70" s="215" t="s">
        <v>63</v>
      </c>
      <c r="B70" s="39" t="s">
        <v>33</v>
      </c>
      <c r="C70" s="584">
        <f>'ПГ 2022'!O116</f>
        <v>150018248.17000002</v>
      </c>
      <c r="D70" s="214">
        <f>SUM(F70:H70)</f>
        <v>1866052.56</v>
      </c>
      <c r="E70" s="131"/>
      <c r="F70" s="338">
        <v>622017.52</v>
      </c>
      <c r="G70" s="131">
        <v>622017.52</v>
      </c>
      <c r="H70" s="131">
        <v>622017.52</v>
      </c>
      <c r="I70" s="133" t="s">
        <v>980</v>
      </c>
      <c r="J70" s="587">
        <f>C70-SUM(D70:D89)</f>
        <v>35572807.080000013</v>
      </c>
      <c r="K70" s="398" t="s">
        <v>818</v>
      </c>
      <c r="L70" s="354" t="s">
        <v>826</v>
      </c>
      <c r="M70" s="133" t="s">
        <v>311</v>
      </c>
      <c r="N70" s="283" t="s">
        <v>1973</v>
      </c>
      <c r="P70" s="290"/>
      <c r="Q70" s="215" t="s">
        <v>731</v>
      </c>
      <c r="R70" s="428" t="s">
        <v>733</v>
      </c>
      <c r="S70" s="428" t="s">
        <v>304</v>
      </c>
      <c r="T70" s="451">
        <v>223</v>
      </c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</row>
    <row r="71" spans="1:117" s="33" customFormat="1" ht="28.5" customHeight="1" x14ac:dyDescent="0.25">
      <c r="A71" s="215" t="s">
        <v>63</v>
      </c>
      <c r="B71" s="39" t="s">
        <v>33</v>
      </c>
      <c r="C71" s="585"/>
      <c r="D71" s="357">
        <f t="shared" ref="D71:D99" si="3">SUM(F71:H71)</f>
        <v>1345541.4</v>
      </c>
      <c r="E71" s="114"/>
      <c r="F71" s="114">
        <v>448513.8</v>
      </c>
      <c r="G71" s="114">
        <v>448513.8</v>
      </c>
      <c r="H71" s="114">
        <v>448513.8</v>
      </c>
      <c r="I71" s="133" t="s">
        <v>980</v>
      </c>
      <c r="J71" s="588"/>
      <c r="K71" s="400" t="s">
        <v>932</v>
      </c>
      <c r="L71" s="355" t="s">
        <v>2180</v>
      </c>
      <c r="M71" s="133" t="s">
        <v>311</v>
      </c>
      <c r="N71" s="283" t="s">
        <v>1974</v>
      </c>
      <c r="O71" s="1"/>
      <c r="P71" s="290"/>
      <c r="Q71" s="215" t="s">
        <v>731</v>
      </c>
      <c r="R71" s="428" t="s">
        <v>733</v>
      </c>
      <c r="S71" s="428" t="s">
        <v>304</v>
      </c>
      <c r="T71" s="451">
        <v>223</v>
      </c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</row>
    <row r="72" spans="1:117" s="33" customFormat="1" ht="28.5" customHeight="1" x14ac:dyDescent="0.25">
      <c r="A72" s="215" t="s">
        <v>63</v>
      </c>
      <c r="B72" s="39" t="s">
        <v>33</v>
      </c>
      <c r="C72" s="585"/>
      <c r="D72" s="357">
        <f t="shared" si="3"/>
        <v>1025798.73</v>
      </c>
      <c r="E72" s="114"/>
      <c r="F72" s="338">
        <v>361154.77</v>
      </c>
      <c r="G72" s="131">
        <v>332321.98</v>
      </c>
      <c r="H72" s="131">
        <v>332321.98</v>
      </c>
      <c r="I72" s="1" t="s">
        <v>980</v>
      </c>
      <c r="J72" s="588"/>
      <c r="K72" s="215" t="s">
        <v>1139</v>
      </c>
      <c r="L72" s="356" t="s">
        <v>2179</v>
      </c>
      <c r="M72" s="133" t="s">
        <v>311</v>
      </c>
      <c r="N72" s="283" t="s">
        <v>1975</v>
      </c>
      <c r="O72" s="1"/>
      <c r="P72" s="283"/>
      <c r="Q72" s="215" t="s">
        <v>731</v>
      </c>
      <c r="R72" s="428" t="s">
        <v>733</v>
      </c>
      <c r="S72" s="452" t="s">
        <v>304</v>
      </c>
      <c r="T72" s="451">
        <v>223</v>
      </c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</row>
    <row r="73" spans="1:117" s="33" customFormat="1" ht="28.5" customHeight="1" x14ac:dyDescent="0.25">
      <c r="A73" s="215" t="s">
        <v>63</v>
      </c>
      <c r="B73" s="39" t="s">
        <v>33</v>
      </c>
      <c r="C73" s="585"/>
      <c r="D73" s="357">
        <f t="shared" si="3"/>
        <v>1213050.81</v>
      </c>
      <c r="E73" s="114"/>
      <c r="F73" s="338">
        <v>423633.31</v>
      </c>
      <c r="G73" s="131">
        <v>394708.75</v>
      </c>
      <c r="H73" s="131">
        <v>394708.75</v>
      </c>
      <c r="I73" s="1" t="s">
        <v>980</v>
      </c>
      <c r="J73" s="588"/>
      <c r="K73" s="215" t="s">
        <v>1140</v>
      </c>
      <c r="L73" s="356" t="s">
        <v>2179</v>
      </c>
      <c r="M73" s="133" t="s">
        <v>311</v>
      </c>
      <c r="N73" s="283" t="s">
        <v>1976</v>
      </c>
      <c r="O73" s="1"/>
      <c r="P73" s="283"/>
      <c r="Q73" s="215" t="s">
        <v>731</v>
      </c>
      <c r="R73" s="428" t="s">
        <v>733</v>
      </c>
      <c r="S73" s="452" t="s">
        <v>304</v>
      </c>
      <c r="T73" s="451">
        <v>223</v>
      </c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</row>
    <row r="74" spans="1:117" s="33" customFormat="1" ht="28.5" customHeight="1" x14ac:dyDescent="0.25">
      <c r="A74" s="215" t="s">
        <v>63</v>
      </c>
      <c r="B74" s="39" t="s">
        <v>33</v>
      </c>
      <c r="C74" s="585"/>
      <c r="D74" s="357">
        <f t="shared" si="3"/>
        <v>8024400.9199999999</v>
      </c>
      <c r="E74" s="114"/>
      <c r="F74" s="338">
        <v>2849509.26</v>
      </c>
      <c r="G74" s="131">
        <v>2587445.83</v>
      </c>
      <c r="H74" s="131">
        <v>2587445.83</v>
      </c>
      <c r="I74" s="1" t="s">
        <v>980</v>
      </c>
      <c r="J74" s="588"/>
      <c r="K74" s="215" t="s">
        <v>1154</v>
      </c>
      <c r="L74" s="356" t="s">
        <v>2179</v>
      </c>
      <c r="M74" s="133" t="s">
        <v>311</v>
      </c>
      <c r="N74" s="283" t="s">
        <v>1977</v>
      </c>
      <c r="O74" s="1"/>
      <c r="P74" s="283"/>
      <c r="Q74" s="215" t="s">
        <v>731</v>
      </c>
      <c r="R74" s="428" t="s">
        <v>733</v>
      </c>
      <c r="S74" s="452" t="s">
        <v>304</v>
      </c>
      <c r="T74" s="451">
        <v>223</v>
      </c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</row>
    <row r="75" spans="1:117" s="33" customFormat="1" ht="28.5" customHeight="1" x14ac:dyDescent="0.25">
      <c r="A75" s="215" t="s">
        <v>63</v>
      </c>
      <c r="B75" s="39" t="s">
        <v>33</v>
      </c>
      <c r="C75" s="585"/>
      <c r="D75" s="357">
        <f t="shared" si="3"/>
        <v>1749219.3900000001</v>
      </c>
      <c r="E75" s="114"/>
      <c r="F75" s="338">
        <v>613206.79</v>
      </c>
      <c r="G75" s="131">
        <v>568006.30000000005</v>
      </c>
      <c r="H75" s="131">
        <v>568006.30000000005</v>
      </c>
      <c r="I75" s="1" t="s">
        <v>980</v>
      </c>
      <c r="J75" s="588"/>
      <c r="K75" s="215" t="s">
        <v>1155</v>
      </c>
      <c r="L75" s="356" t="s">
        <v>2179</v>
      </c>
      <c r="M75" s="133" t="s">
        <v>311</v>
      </c>
      <c r="N75" s="283" t="s">
        <v>1978</v>
      </c>
      <c r="O75" s="1"/>
      <c r="P75" s="283"/>
      <c r="Q75" s="215" t="s">
        <v>731</v>
      </c>
      <c r="R75" s="428" t="s">
        <v>733</v>
      </c>
      <c r="S75" s="452" t="s">
        <v>304</v>
      </c>
      <c r="T75" s="451">
        <v>223</v>
      </c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</row>
    <row r="76" spans="1:117" s="33" customFormat="1" ht="28.5" customHeight="1" x14ac:dyDescent="0.25">
      <c r="A76" s="215" t="s">
        <v>63</v>
      </c>
      <c r="B76" s="39" t="s">
        <v>33</v>
      </c>
      <c r="C76" s="585"/>
      <c r="D76" s="357">
        <f t="shared" si="3"/>
        <v>1714962.2000000002</v>
      </c>
      <c r="E76" s="114"/>
      <c r="F76" s="338">
        <v>584487.4</v>
      </c>
      <c r="G76" s="131">
        <v>565237.4</v>
      </c>
      <c r="H76" s="131">
        <v>565237.4</v>
      </c>
      <c r="I76" s="1" t="s">
        <v>980</v>
      </c>
      <c r="J76" s="588"/>
      <c r="K76" s="215" t="s">
        <v>1156</v>
      </c>
      <c r="L76" s="356" t="s">
        <v>2179</v>
      </c>
      <c r="M76" s="133" t="s">
        <v>311</v>
      </c>
      <c r="N76" s="283" t="s">
        <v>1979</v>
      </c>
      <c r="O76" s="1"/>
      <c r="P76" s="283"/>
      <c r="Q76" s="215" t="s">
        <v>731</v>
      </c>
      <c r="R76" s="428" t="s">
        <v>733</v>
      </c>
      <c r="S76" s="452" t="s">
        <v>304</v>
      </c>
      <c r="T76" s="451">
        <v>223</v>
      </c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</row>
    <row r="77" spans="1:117" s="33" customFormat="1" ht="28.5" customHeight="1" x14ac:dyDescent="0.25">
      <c r="A77" s="215" t="s">
        <v>63</v>
      </c>
      <c r="B77" s="39" t="s">
        <v>33</v>
      </c>
      <c r="C77" s="585"/>
      <c r="D77" s="357">
        <f t="shared" si="3"/>
        <v>3902542.14</v>
      </c>
      <c r="E77" s="114"/>
      <c r="F77" s="338">
        <v>1377284.6</v>
      </c>
      <c r="G77" s="131">
        <v>1262628.77</v>
      </c>
      <c r="H77" s="131">
        <v>1262628.77</v>
      </c>
      <c r="I77" s="1" t="s">
        <v>980</v>
      </c>
      <c r="J77" s="588"/>
      <c r="K77" s="215" t="s">
        <v>1157</v>
      </c>
      <c r="L77" s="356" t="s">
        <v>2179</v>
      </c>
      <c r="M77" s="133" t="s">
        <v>311</v>
      </c>
      <c r="N77" s="283" t="s">
        <v>1980</v>
      </c>
      <c r="O77" s="1"/>
      <c r="P77" s="283"/>
      <c r="Q77" s="215" t="s">
        <v>731</v>
      </c>
      <c r="R77" s="428" t="s">
        <v>733</v>
      </c>
      <c r="S77" s="452" t="s">
        <v>304</v>
      </c>
      <c r="T77" s="451">
        <v>223</v>
      </c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</row>
    <row r="78" spans="1:117" s="33" customFormat="1" ht="28.5" customHeight="1" x14ac:dyDescent="0.25">
      <c r="A78" s="215" t="s">
        <v>63</v>
      </c>
      <c r="B78" s="39" t="s">
        <v>33</v>
      </c>
      <c r="C78" s="585"/>
      <c r="D78" s="357">
        <f t="shared" si="3"/>
        <v>1829607.98</v>
      </c>
      <c r="E78" s="114"/>
      <c r="F78" s="338">
        <v>644794.24</v>
      </c>
      <c r="G78" s="131">
        <v>592406.87</v>
      </c>
      <c r="H78" s="131">
        <v>592406.87</v>
      </c>
      <c r="I78" s="1" t="s">
        <v>980</v>
      </c>
      <c r="J78" s="588"/>
      <c r="K78" s="215" t="s">
        <v>1158</v>
      </c>
      <c r="L78" s="356" t="s">
        <v>2179</v>
      </c>
      <c r="M78" s="133" t="s">
        <v>311</v>
      </c>
      <c r="N78" s="283" t="s">
        <v>1981</v>
      </c>
      <c r="O78" s="1"/>
      <c r="P78" s="283"/>
      <c r="Q78" s="215" t="s">
        <v>731</v>
      </c>
      <c r="R78" s="428" t="s">
        <v>733</v>
      </c>
      <c r="S78" s="452" t="s">
        <v>304</v>
      </c>
      <c r="T78" s="451">
        <v>223</v>
      </c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</row>
    <row r="79" spans="1:117" s="33" customFormat="1" ht="28.5" customHeight="1" x14ac:dyDescent="0.25">
      <c r="A79" s="215" t="s">
        <v>63</v>
      </c>
      <c r="B79" s="39" t="s">
        <v>33</v>
      </c>
      <c r="C79" s="585"/>
      <c r="D79" s="357">
        <f t="shared" si="3"/>
        <v>629387.46</v>
      </c>
      <c r="E79" s="114"/>
      <c r="F79" s="338">
        <v>222207.26</v>
      </c>
      <c r="G79" s="131">
        <v>203590.1</v>
      </c>
      <c r="H79" s="131">
        <v>203590.1</v>
      </c>
      <c r="I79" s="1" t="s">
        <v>980</v>
      </c>
      <c r="J79" s="588"/>
      <c r="K79" s="215" t="s">
        <v>1210</v>
      </c>
      <c r="L79" s="356" t="s">
        <v>2179</v>
      </c>
      <c r="M79" s="133" t="s">
        <v>311</v>
      </c>
      <c r="N79" s="283" t="s">
        <v>1982</v>
      </c>
      <c r="O79" s="1"/>
      <c r="P79" s="283"/>
      <c r="Q79" s="215" t="s">
        <v>731</v>
      </c>
      <c r="R79" s="428" t="s">
        <v>733</v>
      </c>
      <c r="S79" s="452" t="s">
        <v>304</v>
      </c>
      <c r="T79" s="451">
        <v>223</v>
      </c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</row>
    <row r="80" spans="1:117" s="33" customFormat="1" ht="28.5" customHeight="1" x14ac:dyDescent="0.25">
      <c r="A80" s="215" t="s">
        <v>63</v>
      </c>
      <c r="B80" s="39" t="s">
        <v>33</v>
      </c>
      <c r="C80" s="585"/>
      <c r="D80" s="357">
        <f t="shared" si="3"/>
        <v>1380661.0999999999</v>
      </c>
      <c r="E80" s="114"/>
      <c r="F80" s="338">
        <v>486559.24</v>
      </c>
      <c r="G80" s="131">
        <v>447050.93</v>
      </c>
      <c r="H80" s="131">
        <v>447050.93</v>
      </c>
      <c r="I80" s="1" t="s">
        <v>980</v>
      </c>
      <c r="J80" s="588"/>
      <c r="K80" s="215" t="s">
        <v>1214</v>
      </c>
      <c r="L80" s="356" t="s">
        <v>2179</v>
      </c>
      <c r="M80" s="133" t="s">
        <v>311</v>
      </c>
      <c r="N80" s="283" t="s">
        <v>1983</v>
      </c>
      <c r="O80" s="1"/>
      <c r="P80" s="283"/>
      <c r="Q80" s="215" t="s">
        <v>731</v>
      </c>
      <c r="R80" s="428" t="s">
        <v>733</v>
      </c>
      <c r="S80" s="452" t="s">
        <v>304</v>
      </c>
      <c r="T80" s="451">
        <v>223</v>
      </c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</row>
    <row r="81" spans="1:117" s="33" customFormat="1" ht="28.5" customHeight="1" x14ac:dyDescent="0.25">
      <c r="A81" s="215" t="s">
        <v>63</v>
      </c>
      <c r="B81" s="39" t="s">
        <v>33</v>
      </c>
      <c r="C81" s="585"/>
      <c r="D81" s="357">
        <f t="shared" si="3"/>
        <v>1076717.29</v>
      </c>
      <c r="E81" s="114"/>
      <c r="F81" s="338">
        <v>378547.51</v>
      </c>
      <c r="G81" s="131">
        <v>349084.89</v>
      </c>
      <c r="H81" s="131">
        <v>349084.89</v>
      </c>
      <c r="I81" s="1" t="s">
        <v>980</v>
      </c>
      <c r="J81" s="588"/>
      <c r="K81" s="215" t="s">
        <v>1213</v>
      </c>
      <c r="L81" s="356" t="s">
        <v>2179</v>
      </c>
      <c r="M81" s="133" t="s">
        <v>311</v>
      </c>
      <c r="N81" s="283" t="s">
        <v>1984</v>
      </c>
      <c r="O81" s="1"/>
      <c r="P81" s="283"/>
      <c r="Q81" s="215" t="s">
        <v>731</v>
      </c>
      <c r="R81" s="428" t="s">
        <v>733</v>
      </c>
      <c r="S81" s="452" t="s">
        <v>304</v>
      </c>
      <c r="T81" s="451">
        <v>223</v>
      </c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</row>
    <row r="82" spans="1:117" s="33" customFormat="1" ht="28.5" customHeight="1" x14ac:dyDescent="0.25">
      <c r="A82" s="215" t="s">
        <v>63</v>
      </c>
      <c r="B82" s="39" t="s">
        <v>33</v>
      </c>
      <c r="C82" s="585"/>
      <c r="D82" s="357">
        <f t="shared" si="3"/>
        <v>1026548.6599999999</v>
      </c>
      <c r="E82" s="114"/>
      <c r="F82" s="359">
        <v>533485.46</v>
      </c>
      <c r="G82" s="359">
        <v>493063.2</v>
      </c>
      <c r="H82" s="361" t="s">
        <v>1212</v>
      </c>
      <c r="I82" s="1" t="s">
        <v>980</v>
      </c>
      <c r="J82" s="588"/>
      <c r="K82" s="215" t="s">
        <v>1211</v>
      </c>
      <c r="L82" s="356" t="s">
        <v>2179</v>
      </c>
      <c r="M82" s="133" t="s">
        <v>311</v>
      </c>
      <c r="N82" s="283" t="s">
        <v>1985</v>
      </c>
      <c r="O82" s="1"/>
      <c r="P82" s="283"/>
      <c r="Q82" s="215" t="s">
        <v>731</v>
      </c>
      <c r="R82" s="428" t="s">
        <v>733</v>
      </c>
      <c r="S82" s="452" t="s">
        <v>304</v>
      </c>
      <c r="T82" s="451">
        <v>223</v>
      </c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</row>
    <row r="83" spans="1:117" s="33" customFormat="1" ht="28.5" customHeight="1" x14ac:dyDescent="0.25">
      <c r="A83" s="215" t="s">
        <v>63</v>
      </c>
      <c r="B83" s="39" t="s">
        <v>33</v>
      </c>
      <c r="C83" s="585"/>
      <c r="D83" s="357">
        <f t="shared" si="3"/>
        <v>4402202.0200000005</v>
      </c>
      <c r="E83" s="114"/>
      <c r="F83" s="338">
        <v>1550390.84</v>
      </c>
      <c r="G83" s="131">
        <v>1425905.59</v>
      </c>
      <c r="H83" s="131">
        <v>1425905.59</v>
      </c>
      <c r="I83" s="1" t="s">
        <v>980</v>
      </c>
      <c r="J83" s="588"/>
      <c r="K83" s="215" t="s">
        <v>1215</v>
      </c>
      <c r="L83" s="356" t="s">
        <v>2179</v>
      </c>
      <c r="M83" s="133" t="s">
        <v>311</v>
      </c>
      <c r="N83" s="283" t="s">
        <v>1986</v>
      </c>
      <c r="O83" s="1"/>
      <c r="P83" s="283"/>
      <c r="Q83" s="215" t="s">
        <v>731</v>
      </c>
      <c r="R83" s="428" t="s">
        <v>733</v>
      </c>
      <c r="S83" s="452" t="s">
        <v>304</v>
      </c>
      <c r="T83" s="451">
        <v>223</v>
      </c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</row>
    <row r="84" spans="1:117" s="33" customFormat="1" ht="28.5" customHeight="1" x14ac:dyDescent="0.25">
      <c r="A84" s="215" t="s">
        <v>63</v>
      </c>
      <c r="B84" s="39" t="s">
        <v>33</v>
      </c>
      <c r="C84" s="585"/>
      <c r="D84" s="357">
        <f t="shared" si="3"/>
        <v>2210612.1500000004</v>
      </c>
      <c r="E84" s="114"/>
      <c r="F84" s="338">
        <v>743721.05</v>
      </c>
      <c r="G84" s="131">
        <v>723170.05</v>
      </c>
      <c r="H84" s="131">
        <v>743721.05</v>
      </c>
      <c r="I84" s="215" t="s">
        <v>980</v>
      </c>
      <c r="J84" s="588"/>
      <c r="K84" s="215" t="s">
        <v>1630</v>
      </c>
      <c r="L84" s="356" t="s">
        <v>2181</v>
      </c>
      <c r="M84" s="281" t="s">
        <v>311</v>
      </c>
      <c r="N84" s="283" t="s">
        <v>1987</v>
      </c>
      <c r="O84" s="215"/>
      <c r="P84" s="283"/>
      <c r="Q84" s="215" t="s">
        <v>731</v>
      </c>
      <c r="R84" s="428" t="s">
        <v>733</v>
      </c>
      <c r="S84" s="452" t="s">
        <v>304</v>
      </c>
      <c r="T84" s="451">
        <v>223</v>
      </c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</row>
    <row r="85" spans="1:117" s="33" customFormat="1" ht="28.5" customHeight="1" x14ac:dyDescent="0.25">
      <c r="A85" s="215" t="s">
        <v>63</v>
      </c>
      <c r="B85" s="39" t="s">
        <v>33</v>
      </c>
      <c r="C85" s="585"/>
      <c r="D85" s="357">
        <f t="shared" si="3"/>
        <v>6766036.4100000001</v>
      </c>
      <c r="E85" s="114"/>
      <c r="F85" s="338">
        <v>2347639</v>
      </c>
      <c r="G85" s="131">
        <v>2347639</v>
      </c>
      <c r="H85" s="131">
        <v>2070758.41</v>
      </c>
      <c r="I85" s="215" t="s">
        <v>980</v>
      </c>
      <c r="J85" s="588"/>
      <c r="K85" s="215" t="s">
        <v>1634</v>
      </c>
      <c r="L85" s="356" t="s">
        <v>2182</v>
      </c>
      <c r="M85" s="281" t="s">
        <v>311</v>
      </c>
      <c r="N85" s="283" t="s">
        <v>1988</v>
      </c>
      <c r="O85" s="215"/>
      <c r="P85" s="283"/>
      <c r="Q85" s="215" t="s">
        <v>731</v>
      </c>
      <c r="R85" s="428" t="s">
        <v>733</v>
      </c>
      <c r="S85" s="452" t="s">
        <v>304</v>
      </c>
      <c r="T85" s="451">
        <v>223</v>
      </c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</row>
    <row r="86" spans="1:117" s="33" customFormat="1" ht="28.5" customHeight="1" x14ac:dyDescent="0.25">
      <c r="A86" s="215" t="s">
        <v>63</v>
      </c>
      <c r="B86" s="39" t="s">
        <v>33</v>
      </c>
      <c r="C86" s="585"/>
      <c r="D86" s="357">
        <f t="shared" si="3"/>
        <v>71264047</v>
      </c>
      <c r="E86" s="131"/>
      <c r="F86" s="338">
        <v>23292329</v>
      </c>
      <c r="G86" s="131">
        <v>23985859</v>
      </c>
      <c r="H86" s="338">
        <v>23985859</v>
      </c>
      <c r="I86" s="215" t="s">
        <v>980</v>
      </c>
      <c r="J86" s="588"/>
      <c r="K86" s="215" t="s">
        <v>1997</v>
      </c>
      <c r="L86" s="356" t="s">
        <v>2181</v>
      </c>
      <c r="M86" s="133" t="s">
        <v>311</v>
      </c>
      <c r="N86" s="283" t="s">
        <v>1996</v>
      </c>
      <c r="O86" s="1"/>
      <c r="P86" s="288"/>
      <c r="Q86" s="215" t="s">
        <v>731</v>
      </c>
      <c r="R86" s="428" t="s">
        <v>733</v>
      </c>
      <c r="S86" s="428" t="s">
        <v>304</v>
      </c>
      <c r="T86" s="451">
        <v>223</v>
      </c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</row>
    <row r="87" spans="1:117" s="33" customFormat="1" ht="51" customHeight="1" x14ac:dyDescent="0.25">
      <c r="A87" s="215" t="s">
        <v>63</v>
      </c>
      <c r="B87" s="39" t="s">
        <v>1990</v>
      </c>
      <c r="C87" s="585"/>
      <c r="D87" s="358">
        <f t="shared" si="3"/>
        <v>2867632</v>
      </c>
      <c r="E87" s="359"/>
      <c r="F87" s="359">
        <v>923780</v>
      </c>
      <c r="G87" s="359">
        <v>956780</v>
      </c>
      <c r="H87" s="359">
        <v>987072</v>
      </c>
      <c r="I87" s="215" t="s">
        <v>980</v>
      </c>
      <c r="J87" s="588"/>
      <c r="K87" s="215" t="s">
        <v>1991</v>
      </c>
      <c r="L87" s="215" t="s">
        <v>1992</v>
      </c>
      <c r="M87" s="360" t="s">
        <v>311</v>
      </c>
      <c r="N87" s="283" t="s">
        <v>1989</v>
      </c>
      <c r="O87" s="215"/>
      <c r="P87" s="288"/>
      <c r="Q87" s="215" t="s">
        <v>731</v>
      </c>
      <c r="R87" s="428" t="s">
        <v>733</v>
      </c>
      <c r="S87" s="428" t="s">
        <v>304</v>
      </c>
      <c r="T87" s="451">
        <v>223</v>
      </c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</row>
    <row r="88" spans="1:117" s="33" customFormat="1" ht="57.75" customHeight="1" x14ac:dyDescent="0.25">
      <c r="A88" s="215" t="s">
        <v>63</v>
      </c>
      <c r="B88" s="39" t="s">
        <v>33</v>
      </c>
      <c r="C88" s="585"/>
      <c r="D88" s="358">
        <f t="shared" si="3"/>
        <v>150420.87</v>
      </c>
      <c r="E88" s="359"/>
      <c r="F88" s="374">
        <v>49304.85</v>
      </c>
      <c r="G88" s="359">
        <v>50558.01</v>
      </c>
      <c r="H88" s="374">
        <v>50558.01</v>
      </c>
      <c r="I88" s="215" t="s">
        <v>980</v>
      </c>
      <c r="J88" s="588"/>
      <c r="K88" s="215" t="s">
        <v>2350</v>
      </c>
      <c r="L88" s="215" t="s">
        <v>2349</v>
      </c>
      <c r="M88" s="360" t="s">
        <v>311</v>
      </c>
      <c r="N88" s="283" t="s">
        <v>2348</v>
      </c>
      <c r="O88" s="215"/>
      <c r="P88" s="288"/>
      <c r="Q88" s="215" t="s">
        <v>731</v>
      </c>
      <c r="R88" s="428" t="s">
        <v>733</v>
      </c>
      <c r="S88" s="428" t="s">
        <v>304</v>
      </c>
      <c r="T88" s="451">
        <v>223</v>
      </c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</row>
    <row r="89" spans="1:117" s="33" customFormat="1" ht="28.5" customHeight="1" x14ac:dyDescent="0.25">
      <c r="A89" s="215" t="s">
        <v>63</v>
      </c>
      <c r="B89" s="39" t="s">
        <v>33</v>
      </c>
      <c r="C89" s="586"/>
      <c r="D89" s="358">
        <f t="shared" si="3"/>
        <v>0</v>
      </c>
      <c r="E89" s="131"/>
      <c r="F89" s="94"/>
      <c r="G89" s="131"/>
      <c r="H89" s="131"/>
      <c r="I89" s="1"/>
      <c r="J89" s="589"/>
      <c r="K89" s="215"/>
      <c r="L89" s="1"/>
      <c r="M89" s="133" t="s">
        <v>311</v>
      </c>
      <c r="N89" s="283"/>
      <c r="O89" s="1"/>
      <c r="P89" s="288"/>
      <c r="Q89" s="215" t="s">
        <v>731</v>
      </c>
      <c r="R89" s="428" t="s">
        <v>733</v>
      </c>
      <c r="S89" s="428" t="s">
        <v>304</v>
      </c>
      <c r="T89" s="451">
        <v>223</v>
      </c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</row>
    <row r="90" spans="1:117" s="33" customFormat="1" ht="31" x14ac:dyDescent="0.25">
      <c r="A90" s="215" t="s">
        <v>63</v>
      </c>
      <c r="B90" s="39" t="s">
        <v>312</v>
      </c>
      <c r="C90" s="338">
        <f>'ПГ 2022'!O138</f>
        <v>22772600</v>
      </c>
      <c r="D90" s="358">
        <f t="shared" si="3"/>
        <v>0</v>
      </c>
      <c r="E90" s="131"/>
      <c r="F90" s="338">
        <f>'ПГ 2022'!Q138</f>
        <v>0</v>
      </c>
      <c r="G90" s="131"/>
      <c r="H90" s="131"/>
      <c r="I90" s="1" t="s">
        <v>980</v>
      </c>
      <c r="J90" s="94">
        <f>C90-D90</f>
        <v>22772600</v>
      </c>
      <c r="K90" s="215"/>
      <c r="L90" s="1"/>
      <c r="M90" s="134" t="s">
        <v>311</v>
      </c>
      <c r="N90" s="283"/>
      <c r="O90" s="1"/>
      <c r="P90" s="283"/>
      <c r="Q90" s="215" t="s">
        <v>1062</v>
      </c>
      <c r="R90" s="428" t="s">
        <v>1063</v>
      </c>
      <c r="S90" s="428" t="s">
        <v>308</v>
      </c>
      <c r="T90" s="451">
        <v>223</v>
      </c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</row>
    <row r="91" spans="1:117" s="33" customFormat="1" ht="65.25" customHeight="1" x14ac:dyDescent="0.25">
      <c r="A91" s="119" t="s">
        <v>342</v>
      </c>
      <c r="B91" s="297" t="s">
        <v>2165</v>
      </c>
      <c r="C91" s="120">
        <f>'ПГ 2022'!O92</f>
        <v>7027100</v>
      </c>
      <c r="D91" s="505">
        <f t="shared" si="3"/>
        <v>6869814.5499999998</v>
      </c>
      <c r="E91" s="120"/>
      <c r="F91" s="120">
        <v>6869814.5499999998</v>
      </c>
      <c r="G91" s="120"/>
      <c r="H91" s="120"/>
      <c r="I91" s="119" t="s">
        <v>121</v>
      </c>
      <c r="J91" s="426">
        <f>C91-D91</f>
        <v>157285.45000000019</v>
      </c>
      <c r="K91" s="119" t="s">
        <v>2161</v>
      </c>
      <c r="L91" s="119" t="s">
        <v>689</v>
      </c>
      <c r="M91" s="119" t="s">
        <v>586</v>
      </c>
      <c r="N91" s="304" t="s">
        <v>1952</v>
      </c>
      <c r="O91" s="118">
        <v>44669</v>
      </c>
      <c r="P91" s="142" t="s">
        <v>3052</v>
      </c>
      <c r="Q91" s="305" t="s">
        <v>343</v>
      </c>
      <c r="R91" s="447" t="s">
        <v>972</v>
      </c>
      <c r="S91" s="447" t="s">
        <v>344</v>
      </c>
      <c r="T91" s="448">
        <v>343</v>
      </c>
      <c r="U91" s="583"/>
      <c r="V91" s="583"/>
      <c r="W91" s="583"/>
      <c r="X91" s="583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</row>
    <row r="92" spans="1:117" s="33" customFormat="1" ht="81" customHeight="1" x14ac:dyDescent="0.25">
      <c r="A92" s="119" t="s">
        <v>342</v>
      </c>
      <c r="B92" s="297" t="s">
        <v>2165</v>
      </c>
      <c r="C92" s="590">
        <f>'ПГ 2022'!O93</f>
        <v>10310900</v>
      </c>
      <c r="D92" s="505">
        <f t="shared" si="3"/>
        <v>6190610.6900000004</v>
      </c>
      <c r="E92" s="120"/>
      <c r="F92" s="120">
        <v>6190610.6900000004</v>
      </c>
      <c r="G92" s="120"/>
      <c r="H92" s="120"/>
      <c r="I92" s="119" t="s">
        <v>634</v>
      </c>
      <c r="J92" s="592">
        <f>C92-SUM(D92:D93)</f>
        <v>401545.43999999948</v>
      </c>
      <c r="K92" s="119" t="s">
        <v>2163</v>
      </c>
      <c r="L92" s="119" t="s">
        <v>689</v>
      </c>
      <c r="M92" s="119" t="s">
        <v>586</v>
      </c>
      <c r="N92" s="304" t="s">
        <v>1953</v>
      </c>
      <c r="O92" s="118">
        <v>44803</v>
      </c>
      <c r="P92" s="142" t="s">
        <v>2162</v>
      </c>
      <c r="Q92" s="305" t="s">
        <v>348</v>
      </c>
      <c r="R92" s="447" t="s">
        <v>973</v>
      </c>
      <c r="S92" s="447" t="s">
        <v>344</v>
      </c>
      <c r="T92" s="448">
        <v>343</v>
      </c>
      <c r="U92" s="583"/>
      <c r="V92" s="583"/>
      <c r="W92" s="583"/>
      <c r="X92" s="583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/>
      <c r="DJ92" s="32"/>
      <c r="DK92" s="32"/>
      <c r="DL92" s="32"/>
      <c r="DM92" s="32"/>
    </row>
    <row r="93" spans="1:117" s="33" customFormat="1" ht="100.5" customHeight="1" x14ac:dyDescent="0.25">
      <c r="A93" s="119" t="s">
        <v>342</v>
      </c>
      <c r="B93" s="297" t="s">
        <v>2165</v>
      </c>
      <c r="C93" s="591"/>
      <c r="D93" s="505">
        <f t="shared" si="3"/>
        <v>3718743.87</v>
      </c>
      <c r="E93" s="120"/>
      <c r="F93" s="120">
        <v>3718743.87</v>
      </c>
      <c r="G93" s="120"/>
      <c r="H93" s="120"/>
      <c r="I93" s="121" t="s">
        <v>634</v>
      </c>
      <c r="J93" s="593"/>
      <c r="K93" s="119" t="s">
        <v>2643</v>
      </c>
      <c r="L93" s="119" t="s">
        <v>689</v>
      </c>
      <c r="M93" s="119" t="s">
        <v>586</v>
      </c>
      <c r="N93" s="304" t="s">
        <v>1954</v>
      </c>
      <c r="O93" s="118">
        <v>44861</v>
      </c>
      <c r="P93" s="142" t="s">
        <v>2644</v>
      </c>
      <c r="Q93" s="305" t="s">
        <v>348</v>
      </c>
      <c r="R93" s="447" t="s">
        <v>2164</v>
      </c>
      <c r="S93" s="447" t="s">
        <v>344</v>
      </c>
      <c r="T93" s="448">
        <v>343</v>
      </c>
      <c r="U93" s="583"/>
      <c r="V93" s="583"/>
      <c r="W93" s="583"/>
      <c r="X93" s="583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32"/>
      <c r="DK93" s="32"/>
      <c r="DL93" s="32"/>
      <c r="DM93" s="32"/>
    </row>
    <row r="94" spans="1:117" s="33" customFormat="1" ht="81.75" customHeight="1" x14ac:dyDescent="0.25">
      <c r="A94" s="119" t="s">
        <v>342</v>
      </c>
      <c r="B94" s="297" t="s">
        <v>2651</v>
      </c>
      <c r="C94" s="541"/>
      <c r="D94" s="540">
        <f t="shared" si="3"/>
        <v>558829.12</v>
      </c>
      <c r="E94" s="426"/>
      <c r="F94" s="120">
        <v>558829.12</v>
      </c>
      <c r="G94" s="120"/>
      <c r="H94" s="120"/>
      <c r="I94" s="121" t="s">
        <v>634</v>
      </c>
      <c r="J94" s="543">
        <f>C94-D94</f>
        <v>-558829.12</v>
      </c>
      <c r="K94" s="119" t="s">
        <v>3054</v>
      </c>
      <c r="L94" s="119" t="s">
        <v>689</v>
      </c>
      <c r="M94" s="119" t="s">
        <v>586</v>
      </c>
      <c r="N94" s="304" t="s">
        <v>2645</v>
      </c>
      <c r="O94" s="118">
        <v>44914</v>
      </c>
      <c r="P94" s="142" t="s">
        <v>3053</v>
      </c>
      <c r="Q94" s="119"/>
      <c r="R94" s="447" t="s">
        <v>2646</v>
      </c>
      <c r="S94" s="447"/>
      <c r="T94" s="448"/>
      <c r="U94" s="425"/>
      <c r="V94" s="425"/>
      <c r="W94" s="425"/>
      <c r="X94" s="425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32"/>
      <c r="DE94" s="32"/>
      <c r="DF94" s="32"/>
      <c r="DG94" s="32"/>
      <c r="DH94" s="32"/>
      <c r="DI94" s="32"/>
      <c r="DJ94" s="32"/>
      <c r="DK94" s="32"/>
      <c r="DL94" s="32"/>
      <c r="DM94" s="32"/>
    </row>
    <row r="95" spans="1:117" s="33" customFormat="1" ht="67.5" customHeight="1" x14ac:dyDescent="0.25">
      <c r="A95" s="215" t="s">
        <v>342</v>
      </c>
      <c r="B95" s="39" t="s">
        <v>2839</v>
      </c>
      <c r="C95" s="490"/>
      <c r="D95" s="504">
        <f t="shared" si="3"/>
        <v>4500000</v>
      </c>
      <c r="E95" s="491"/>
      <c r="F95" s="491">
        <v>4500000</v>
      </c>
      <c r="G95" s="491"/>
      <c r="H95" s="491"/>
      <c r="I95" s="492" t="s">
        <v>634</v>
      </c>
      <c r="J95" s="493"/>
      <c r="K95" s="215" t="s">
        <v>2840</v>
      </c>
      <c r="L95" s="215" t="s">
        <v>689</v>
      </c>
      <c r="M95" s="215" t="s">
        <v>586</v>
      </c>
      <c r="N95" s="283" t="s">
        <v>2841</v>
      </c>
      <c r="O95" s="2"/>
      <c r="P95" s="14"/>
      <c r="Q95" s="215"/>
      <c r="R95" s="428"/>
      <c r="S95" s="428"/>
      <c r="T95" s="451"/>
      <c r="U95" s="494"/>
      <c r="V95" s="494"/>
      <c r="W95" s="494"/>
      <c r="X95" s="494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2"/>
      <c r="CI95" s="32"/>
      <c r="CJ95" s="32"/>
      <c r="CK95" s="32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32"/>
      <c r="CX95" s="32"/>
      <c r="CY95" s="32"/>
      <c r="CZ95" s="32"/>
      <c r="DA95" s="32"/>
      <c r="DB95" s="32"/>
      <c r="DC95" s="32"/>
      <c r="DD95" s="32"/>
      <c r="DE95" s="32"/>
      <c r="DF95" s="32"/>
      <c r="DG95" s="32"/>
      <c r="DH95" s="32"/>
      <c r="DI95" s="32"/>
      <c r="DJ95" s="32"/>
      <c r="DK95" s="32"/>
      <c r="DL95" s="32"/>
      <c r="DM95" s="32"/>
    </row>
    <row r="96" spans="1:117" s="33" customFormat="1" ht="196.5" customHeight="1" x14ac:dyDescent="0.25">
      <c r="A96" s="119" t="s">
        <v>399</v>
      </c>
      <c r="B96" s="297" t="s">
        <v>462</v>
      </c>
      <c r="C96" s="540">
        <f>'ПГ 2022'!O107</f>
        <v>694545.98</v>
      </c>
      <c r="D96" s="540">
        <f t="shared" si="3"/>
        <v>625000.42000000004</v>
      </c>
      <c r="E96" s="120"/>
      <c r="F96" s="120">
        <v>625000.42000000004</v>
      </c>
      <c r="G96" s="120"/>
      <c r="H96" s="120"/>
      <c r="I96" s="119" t="s">
        <v>634</v>
      </c>
      <c r="J96" s="542">
        <f>C96-D96</f>
        <v>69545.559999999939</v>
      </c>
      <c r="K96" s="119" t="s">
        <v>2346</v>
      </c>
      <c r="L96" s="119" t="s">
        <v>2347</v>
      </c>
      <c r="M96" s="119" t="s">
        <v>332</v>
      </c>
      <c r="N96" s="304" t="s">
        <v>2370</v>
      </c>
      <c r="O96" s="118">
        <v>44915</v>
      </c>
      <c r="P96" s="304"/>
      <c r="Q96" s="119" t="s">
        <v>424</v>
      </c>
      <c r="R96" s="447" t="s">
        <v>495</v>
      </c>
      <c r="S96" s="447" t="s">
        <v>443</v>
      </c>
      <c r="T96" s="448">
        <v>221</v>
      </c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</row>
    <row r="97" spans="1:117" s="33" customFormat="1" ht="60" customHeight="1" x14ac:dyDescent="0.25">
      <c r="A97" s="215" t="s">
        <v>63</v>
      </c>
      <c r="B97" s="39" t="s">
        <v>1091</v>
      </c>
      <c r="C97" s="130">
        <f>'ПГ 2022'!O121</f>
        <v>518957.3</v>
      </c>
      <c r="D97" s="504">
        <f t="shared" si="3"/>
        <v>522311.61</v>
      </c>
      <c r="E97" s="131"/>
      <c r="F97" s="338">
        <v>522311.61</v>
      </c>
      <c r="G97" s="131"/>
      <c r="H97" s="131"/>
      <c r="I97" s="1" t="s">
        <v>2167</v>
      </c>
      <c r="J97" s="94">
        <f>C97-D97</f>
        <v>-3354.3099999999977</v>
      </c>
      <c r="K97" s="215" t="s">
        <v>2166</v>
      </c>
      <c r="L97" s="1" t="s">
        <v>2170</v>
      </c>
      <c r="M97" s="339" t="s">
        <v>311</v>
      </c>
      <c r="N97" s="283" t="s">
        <v>2169</v>
      </c>
      <c r="O97" s="1"/>
      <c r="P97" s="283"/>
      <c r="Q97" s="215" t="s">
        <v>1094</v>
      </c>
      <c r="R97" s="428" t="s">
        <v>733</v>
      </c>
      <c r="S97" s="428" t="s">
        <v>309</v>
      </c>
      <c r="T97" s="451">
        <v>223</v>
      </c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32"/>
      <c r="DC97" s="32"/>
      <c r="DD97" s="32"/>
      <c r="DE97" s="32"/>
      <c r="DF97" s="32"/>
      <c r="DG97" s="32"/>
      <c r="DH97" s="32"/>
      <c r="DI97" s="32"/>
      <c r="DJ97" s="32"/>
      <c r="DK97" s="32"/>
      <c r="DL97" s="32"/>
      <c r="DM97" s="32"/>
    </row>
    <row r="98" spans="1:117" s="33" customFormat="1" ht="67.5" customHeight="1" x14ac:dyDescent="0.25">
      <c r="A98" s="215" t="s">
        <v>63</v>
      </c>
      <c r="B98" s="39" t="s">
        <v>1090</v>
      </c>
      <c r="C98" s="338">
        <f>'ПГ 2022'!O122</f>
        <v>129259.57</v>
      </c>
      <c r="D98" s="504">
        <f t="shared" si="3"/>
        <v>129259.57</v>
      </c>
      <c r="E98" s="131"/>
      <c r="F98" s="338">
        <v>129259.57</v>
      </c>
      <c r="G98" s="131"/>
      <c r="H98" s="131"/>
      <c r="I98" s="1" t="s">
        <v>2168</v>
      </c>
      <c r="J98" s="359">
        <f>C98-D98</f>
        <v>0</v>
      </c>
      <c r="K98" s="215" t="s">
        <v>2171</v>
      </c>
      <c r="L98" s="1" t="s">
        <v>2173</v>
      </c>
      <c r="M98" s="339" t="s">
        <v>311</v>
      </c>
      <c r="N98" s="283" t="s">
        <v>2172</v>
      </c>
      <c r="O98" s="1"/>
      <c r="P98" s="283"/>
      <c r="Q98" s="215" t="s">
        <v>1093</v>
      </c>
      <c r="R98" s="428" t="s">
        <v>733</v>
      </c>
      <c r="S98" s="428" t="s">
        <v>309</v>
      </c>
      <c r="T98" s="451">
        <v>223</v>
      </c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/>
      <c r="DL98" s="32"/>
      <c r="DM98" s="32"/>
    </row>
    <row r="99" spans="1:117" s="33" customFormat="1" ht="31" x14ac:dyDescent="0.25">
      <c r="A99" s="464" t="s">
        <v>342</v>
      </c>
      <c r="B99" s="465" t="s">
        <v>346</v>
      </c>
      <c r="C99" s="94">
        <f>'ПГ 2022'!O214</f>
        <v>4500000</v>
      </c>
      <c r="D99" s="504">
        <f t="shared" si="3"/>
        <v>0</v>
      </c>
      <c r="E99" s="466"/>
      <c r="F99" s="466"/>
      <c r="G99" s="466"/>
      <c r="H99" s="466"/>
      <c r="I99" s="466"/>
      <c r="J99" s="466"/>
      <c r="K99" s="466"/>
      <c r="L99" s="464"/>
      <c r="M99" s="464" t="str">
        <f>'ПГ 2022'!L214</f>
        <v>ЕП п. 2</v>
      </c>
      <c r="N99" s="467"/>
      <c r="O99" s="464"/>
      <c r="P99" s="467"/>
      <c r="Q99" s="464" t="str">
        <f>'ПГ 2022'!D214</f>
        <v>1-22-00178449-0418</v>
      </c>
      <c r="R99" s="468" t="str">
        <f>'ПГ 2022'!F214</f>
        <v>22 1 7840308932 783801001 0143 000 1920 244</v>
      </c>
      <c r="S99" s="468" t="str">
        <f>'ПГ 2022'!G214</f>
        <v>177 0310 10 4 01 92501 244</v>
      </c>
      <c r="T99" s="469">
        <f>'ПГ 2022'!H214</f>
        <v>343</v>
      </c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2"/>
      <c r="DE99" s="32"/>
      <c r="DF99" s="32"/>
      <c r="DG99" s="32"/>
      <c r="DH99" s="32"/>
      <c r="DI99" s="32"/>
      <c r="DJ99" s="32"/>
      <c r="DK99" s="32"/>
      <c r="DL99" s="32"/>
      <c r="DM99" s="32"/>
    </row>
    <row r="100" spans="1:117" s="33" customFormat="1" ht="15.65" customHeight="1" x14ac:dyDescent="0.25">
      <c r="A100" s="215"/>
      <c r="B100" s="39"/>
      <c r="C100" s="131"/>
      <c r="L100" s="1"/>
      <c r="M100" s="1"/>
      <c r="N100" s="283"/>
      <c r="O100" s="1"/>
      <c r="P100" s="283"/>
      <c r="Q100" s="215"/>
      <c r="R100" s="428"/>
      <c r="S100" s="452"/>
      <c r="T100" s="453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32"/>
      <c r="DD100" s="32"/>
      <c r="DE100" s="32"/>
      <c r="DF100" s="32"/>
      <c r="DG100" s="32"/>
      <c r="DH100" s="32"/>
      <c r="DI100" s="32"/>
      <c r="DJ100" s="32"/>
      <c r="DK100" s="32"/>
      <c r="DL100" s="32"/>
      <c r="DM100" s="32"/>
    </row>
    <row r="101" spans="1:117" s="33" customFormat="1" ht="15.65" customHeight="1" x14ac:dyDescent="0.25">
      <c r="A101" s="215"/>
      <c r="B101" s="39"/>
      <c r="C101" s="131"/>
      <c r="L101" s="1"/>
      <c r="M101" s="1"/>
      <c r="N101" s="283"/>
      <c r="O101" s="1"/>
      <c r="P101" s="283"/>
      <c r="Q101" s="215"/>
      <c r="R101" s="428"/>
      <c r="S101" s="452"/>
      <c r="T101" s="453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2"/>
      <c r="DE101" s="32"/>
      <c r="DF101" s="32"/>
      <c r="DG101" s="32"/>
      <c r="DH101" s="32"/>
      <c r="DI101" s="32"/>
      <c r="DJ101" s="32"/>
      <c r="DK101" s="32"/>
      <c r="DL101" s="32"/>
      <c r="DM101" s="32"/>
    </row>
    <row r="102" spans="1:117" s="33" customFormat="1" ht="15.65" customHeight="1" x14ac:dyDescent="0.25">
      <c r="A102" s="215"/>
      <c r="B102" s="39"/>
      <c r="C102" s="131"/>
      <c r="L102" s="1"/>
      <c r="M102" s="1"/>
      <c r="N102" s="283"/>
      <c r="O102" s="1"/>
      <c r="P102" s="283"/>
      <c r="Q102" s="215"/>
      <c r="R102" s="428"/>
      <c r="S102" s="452"/>
      <c r="T102" s="453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  <c r="DL102" s="32"/>
      <c r="DM102" s="32"/>
    </row>
    <row r="103" spans="1:117" s="33" customFormat="1" ht="15.65" customHeight="1" x14ac:dyDescent="0.25">
      <c r="A103" s="215"/>
      <c r="B103" s="39"/>
      <c r="C103" s="131"/>
      <c r="L103" s="1"/>
      <c r="M103" s="1"/>
      <c r="N103" s="283"/>
      <c r="O103" s="1"/>
      <c r="P103" s="283"/>
      <c r="Q103" s="215"/>
      <c r="R103" s="428"/>
      <c r="S103" s="452"/>
      <c r="T103" s="453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/>
      <c r="CG103" s="32"/>
      <c r="CH103" s="32"/>
      <c r="CI103" s="32"/>
      <c r="CJ103" s="32"/>
      <c r="CK103" s="32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32"/>
      <c r="DD103" s="32"/>
      <c r="DE103" s="32"/>
      <c r="DF103" s="32"/>
      <c r="DG103" s="32"/>
      <c r="DH103" s="32"/>
      <c r="DI103" s="32"/>
      <c r="DJ103" s="32"/>
      <c r="DK103" s="32"/>
      <c r="DL103" s="32"/>
      <c r="DM103" s="32"/>
    </row>
    <row r="104" spans="1:117" s="33" customFormat="1" ht="15.65" customHeight="1" x14ac:dyDescent="0.25">
      <c r="A104" s="215"/>
      <c r="B104" s="39"/>
      <c r="C104" s="131"/>
      <c r="K104" s="301" t="s">
        <v>2014</v>
      </c>
      <c r="L104" s="1"/>
      <c r="M104" s="1"/>
      <c r="N104" s="283"/>
      <c r="O104" s="1"/>
      <c r="P104" s="283"/>
      <c r="Q104" s="215"/>
      <c r="R104" s="428"/>
      <c r="S104" s="452"/>
      <c r="T104" s="453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32"/>
      <c r="CF104" s="32"/>
      <c r="CG104" s="32"/>
      <c r="CH104" s="32"/>
      <c r="CI104" s="32"/>
      <c r="CJ104" s="32"/>
      <c r="CK104" s="32"/>
      <c r="CL104" s="32"/>
      <c r="CM104" s="32"/>
      <c r="CN104" s="32"/>
      <c r="CO104" s="32"/>
      <c r="CP104" s="32"/>
      <c r="CQ104" s="32"/>
      <c r="CR104" s="32"/>
      <c r="CS104" s="32"/>
      <c r="CT104" s="32"/>
      <c r="CU104" s="32"/>
      <c r="CV104" s="32"/>
      <c r="CW104" s="32"/>
      <c r="CX104" s="32"/>
      <c r="CY104" s="32"/>
      <c r="CZ104" s="32"/>
      <c r="DA104" s="32"/>
      <c r="DB104" s="32"/>
      <c r="DC104" s="32"/>
      <c r="DD104" s="32"/>
      <c r="DE104" s="32"/>
      <c r="DF104" s="32"/>
      <c r="DG104" s="32"/>
      <c r="DH104" s="32"/>
      <c r="DI104" s="32"/>
      <c r="DJ104" s="32"/>
      <c r="DK104" s="32"/>
      <c r="DL104" s="32"/>
      <c r="DM104" s="32"/>
    </row>
    <row r="105" spans="1:117" s="33" customFormat="1" ht="15.65" customHeight="1" x14ac:dyDescent="0.25">
      <c r="A105" s="215"/>
      <c r="B105" s="39"/>
      <c r="C105" s="131"/>
      <c r="L105" s="1"/>
      <c r="M105" s="1"/>
      <c r="N105" s="283"/>
      <c r="O105" s="1"/>
      <c r="P105" s="283"/>
      <c r="Q105" s="215"/>
      <c r="R105" s="428"/>
      <c r="S105" s="452"/>
      <c r="T105" s="453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/>
      <c r="CG105" s="32"/>
      <c r="CH105" s="32"/>
      <c r="CI105" s="32"/>
      <c r="CJ105" s="32"/>
      <c r="CK105" s="32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32"/>
      <c r="CX105" s="32"/>
      <c r="CY105" s="32"/>
      <c r="CZ105" s="32"/>
      <c r="DA105" s="32"/>
      <c r="DB105" s="32"/>
      <c r="DC105" s="32"/>
      <c r="DD105" s="32"/>
      <c r="DE105" s="32"/>
      <c r="DF105" s="32"/>
      <c r="DG105" s="32"/>
      <c r="DH105" s="32"/>
      <c r="DI105" s="32"/>
      <c r="DJ105" s="32"/>
      <c r="DK105" s="32"/>
      <c r="DL105" s="32"/>
      <c r="DM105" s="32"/>
    </row>
    <row r="106" spans="1:117" s="33" customFormat="1" ht="15.65" customHeight="1" x14ac:dyDescent="0.25">
      <c r="A106" s="215"/>
      <c r="B106" s="39"/>
      <c r="C106" s="131"/>
      <c r="L106" s="1"/>
      <c r="M106" s="1"/>
      <c r="N106" s="283"/>
      <c r="O106" s="1"/>
      <c r="P106" s="283"/>
      <c r="Q106" s="215"/>
      <c r="R106" s="428"/>
      <c r="S106" s="452"/>
      <c r="T106" s="453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32"/>
      <c r="DJ106" s="32"/>
      <c r="DK106" s="32"/>
      <c r="DL106" s="32"/>
      <c r="DM106" s="32"/>
    </row>
    <row r="107" spans="1:117" s="33" customFormat="1" ht="15.65" customHeight="1" x14ac:dyDescent="0.25">
      <c r="A107" s="215"/>
      <c r="B107" s="39"/>
      <c r="C107" s="131"/>
      <c r="L107" s="1"/>
      <c r="M107" s="1"/>
      <c r="N107" s="283"/>
      <c r="O107" s="1"/>
      <c r="P107" s="283"/>
      <c r="Q107" s="215"/>
      <c r="R107" s="428"/>
      <c r="S107" s="452"/>
      <c r="T107" s="453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  <c r="CA107" s="32"/>
      <c r="CB107" s="32"/>
      <c r="CC107" s="32"/>
      <c r="CD107" s="32"/>
      <c r="CE107" s="32"/>
      <c r="CF107" s="32"/>
      <c r="CG107" s="32"/>
      <c r="CH107" s="32"/>
      <c r="CI107" s="32"/>
      <c r="CJ107" s="32"/>
      <c r="CK107" s="32"/>
      <c r="CL107" s="32"/>
      <c r="CM107" s="32"/>
      <c r="CN107" s="32"/>
      <c r="CO107" s="32"/>
      <c r="CP107" s="32"/>
      <c r="CQ107" s="32"/>
      <c r="CR107" s="32"/>
      <c r="CS107" s="32"/>
      <c r="CT107" s="32"/>
      <c r="CU107" s="32"/>
      <c r="CV107" s="32"/>
      <c r="CW107" s="32"/>
      <c r="CX107" s="32"/>
      <c r="CY107" s="32"/>
      <c r="CZ107" s="32"/>
      <c r="DA107" s="32"/>
      <c r="DB107" s="32"/>
      <c r="DC107" s="32"/>
      <c r="DD107" s="32"/>
      <c r="DE107" s="32"/>
      <c r="DF107" s="32"/>
      <c r="DG107" s="32"/>
      <c r="DH107" s="32"/>
      <c r="DI107" s="32"/>
      <c r="DJ107" s="32"/>
      <c r="DK107" s="32"/>
      <c r="DL107" s="32"/>
      <c r="DM107" s="32"/>
    </row>
    <row r="108" spans="1:117" s="33" customFormat="1" ht="15.65" customHeight="1" x14ac:dyDescent="0.25">
      <c r="A108" s="215"/>
      <c r="B108" s="39"/>
      <c r="C108" s="131"/>
      <c r="L108" s="1"/>
      <c r="M108" s="1"/>
      <c r="N108" s="283"/>
      <c r="O108" s="1"/>
      <c r="P108" s="283"/>
      <c r="Q108" s="215"/>
      <c r="R108" s="428"/>
      <c r="S108" s="452"/>
      <c r="T108" s="453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  <c r="CA108" s="32"/>
      <c r="CB108" s="32"/>
      <c r="CC108" s="32"/>
      <c r="CD108" s="32"/>
      <c r="CE108" s="32"/>
      <c r="CF108" s="32"/>
      <c r="CG108" s="32"/>
      <c r="CH108" s="32"/>
      <c r="CI108" s="32"/>
      <c r="CJ108" s="32"/>
      <c r="CK108" s="32"/>
      <c r="CL108" s="32"/>
      <c r="CM108" s="32"/>
      <c r="CN108" s="32"/>
      <c r="CO108" s="32"/>
      <c r="CP108" s="32"/>
      <c r="CQ108" s="32"/>
      <c r="CR108" s="32"/>
      <c r="CS108" s="32"/>
      <c r="CT108" s="32"/>
      <c r="CU108" s="32"/>
      <c r="CV108" s="32"/>
      <c r="CW108" s="32"/>
      <c r="CX108" s="32"/>
      <c r="CY108" s="32"/>
      <c r="CZ108" s="32"/>
      <c r="DA108" s="32"/>
      <c r="DB108" s="32"/>
      <c r="DC108" s="32"/>
      <c r="DD108" s="32"/>
      <c r="DE108" s="32"/>
      <c r="DF108" s="32"/>
      <c r="DG108" s="32"/>
      <c r="DH108" s="32"/>
      <c r="DI108" s="32"/>
      <c r="DJ108" s="32"/>
      <c r="DK108" s="32"/>
      <c r="DL108" s="32"/>
      <c r="DM108" s="32"/>
    </row>
    <row r="109" spans="1:117" s="33" customFormat="1" ht="15.65" customHeight="1" x14ac:dyDescent="0.25">
      <c r="A109" s="215"/>
      <c r="B109" s="39"/>
      <c r="C109" s="131"/>
      <c r="L109" s="1"/>
      <c r="M109" s="1"/>
      <c r="N109" s="283"/>
      <c r="O109" s="1"/>
      <c r="P109" s="283"/>
      <c r="Q109" s="215"/>
      <c r="R109" s="428"/>
      <c r="S109" s="452"/>
      <c r="T109" s="453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  <c r="CC109" s="32"/>
      <c r="CD109" s="32"/>
      <c r="CE109" s="32"/>
      <c r="CF109" s="32"/>
      <c r="CG109" s="32"/>
      <c r="CH109" s="32"/>
      <c r="CI109" s="32"/>
      <c r="CJ109" s="32"/>
      <c r="CK109" s="32"/>
      <c r="CL109" s="32"/>
      <c r="CM109" s="32"/>
      <c r="CN109" s="32"/>
      <c r="CO109" s="32"/>
      <c r="CP109" s="32"/>
      <c r="CQ109" s="32"/>
      <c r="CR109" s="32"/>
      <c r="CS109" s="32"/>
      <c r="CT109" s="32"/>
      <c r="CU109" s="32"/>
      <c r="CV109" s="32"/>
      <c r="CW109" s="32"/>
      <c r="CX109" s="32"/>
      <c r="CY109" s="32"/>
      <c r="CZ109" s="32"/>
      <c r="DA109" s="32"/>
      <c r="DB109" s="32"/>
      <c r="DC109" s="32"/>
      <c r="DD109" s="32"/>
      <c r="DE109" s="32"/>
      <c r="DF109" s="32"/>
      <c r="DG109" s="32"/>
      <c r="DH109" s="32"/>
      <c r="DI109" s="32"/>
      <c r="DJ109" s="32"/>
      <c r="DK109" s="32"/>
      <c r="DL109" s="32"/>
      <c r="DM109" s="32"/>
    </row>
    <row r="110" spans="1:117" s="33" customFormat="1" ht="15.65" customHeight="1" x14ac:dyDescent="0.25">
      <c r="A110" s="215"/>
      <c r="B110" s="39"/>
      <c r="C110" s="131"/>
      <c r="L110" s="1"/>
      <c r="M110" s="1"/>
      <c r="N110" s="283"/>
      <c r="O110" s="1"/>
      <c r="P110" s="283"/>
      <c r="Q110" s="215"/>
      <c r="R110" s="428"/>
      <c r="S110" s="452"/>
      <c r="T110" s="453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  <c r="CA110" s="32"/>
      <c r="CB110" s="32"/>
      <c r="CC110" s="32"/>
      <c r="CD110" s="32"/>
      <c r="CE110" s="32"/>
      <c r="CF110" s="32"/>
      <c r="CG110" s="32"/>
      <c r="CH110" s="32"/>
      <c r="CI110" s="32"/>
      <c r="CJ110" s="32"/>
      <c r="CK110" s="32"/>
      <c r="CL110" s="32"/>
      <c r="CM110" s="32"/>
      <c r="CN110" s="32"/>
      <c r="CO110" s="32"/>
      <c r="CP110" s="32"/>
      <c r="CQ110" s="32"/>
      <c r="CR110" s="32"/>
      <c r="CS110" s="32"/>
      <c r="CT110" s="32"/>
      <c r="CU110" s="32"/>
      <c r="CV110" s="32"/>
      <c r="CW110" s="32"/>
      <c r="CX110" s="32"/>
      <c r="CY110" s="32"/>
      <c r="CZ110" s="32"/>
      <c r="DA110" s="32"/>
      <c r="DB110" s="32"/>
      <c r="DC110" s="32"/>
      <c r="DD110" s="32"/>
      <c r="DE110" s="32"/>
      <c r="DF110" s="32"/>
      <c r="DG110" s="32"/>
      <c r="DH110" s="32"/>
      <c r="DI110" s="32"/>
      <c r="DJ110" s="32"/>
      <c r="DK110" s="32"/>
      <c r="DL110" s="32"/>
      <c r="DM110" s="32"/>
    </row>
    <row r="111" spans="1:117" s="33" customFormat="1" ht="15.65" customHeight="1" x14ac:dyDescent="0.25">
      <c r="A111" s="215"/>
      <c r="B111" s="39"/>
      <c r="C111" s="131"/>
      <c r="L111" s="1"/>
      <c r="M111" s="1"/>
      <c r="N111" s="283"/>
      <c r="O111" s="1"/>
      <c r="P111" s="283"/>
      <c r="Q111" s="215"/>
      <c r="R111" s="428"/>
      <c r="S111" s="452"/>
      <c r="T111" s="453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  <c r="CA111" s="32"/>
      <c r="CB111" s="32"/>
      <c r="CC111" s="32"/>
      <c r="CD111" s="32"/>
      <c r="CE111" s="32"/>
      <c r="CF111" s="32"/>
      <c r="CG111" s="32"/>
      <c r="CH111" s="32"/>
      <c r="CI111" s="32"/>
      <c r="CJ111" s="32"/>
      <c r="CK111" s="32"/>
      <c r="CL111" s="32"/>
      <c r="CM111" s="32"/>
      <c r="CN111" s="32"/>
      <c r="CO111" s="32"/>
      <c r="CP111" s="32"/>
      <c r="CQ111" s="32"/>
      <c r="CR111" s="32"/>
      <c r="CS111" s="32"/>
      <c r="CT111" s="32"/>
      <c r="CU111" s="32"/>
      <c r="CV111" s="32"/>
      <c r="CW111" s="32"/>
      <c r="CX111" s="32"/>
      <c r="CY111" s="32"/>
      <c r="CZ111" s="32"/>
      <c r="DA111" s="32"/>
      <c r="DB111" s="32"/>
      <c r="DC111" s="32"/>
      <c r="DD111" s="32"/>
      <c r="DE111" s="32"/>
      <c r="DF111" s="32"/>
      <c r="DG111" s="32"/>
      <c r="DH111" s="32"/>
      <c r="DI111" s="32"/>
      <c r="DJ111" s="32"/>
      <c r="DK111" s="32"/>
      <c r="DL111" s="32"/>
      <c r="DM111" s="32"/>
    </row>
    <row r="112" spans="1:117" s="33" customFormat="1" ht="15.65" customHeight="1" x14ac:dyDescent="0.25">
      <c r="A112" s="215"/>
      <c r="B112" s="39"/>
      <c r="C112" s="131"/>
      <c r="D112" s="131"/>
      <c r="E112" s="131"/>
      <c r="F112" s="131"/>
      <c r="G112" s="131"/>
      <c r="H112" s="131"/>
      <c r="I112" s="1"/>
      <c r="J112" s="69"/>
      <c r="K112" s="215"/>
      <c r="L112" s="1"/>
      <c r="M112" s="1"/>
      <c r="N112" s="283"/>
      <c r="O112" s="1"/>
      <c r="P112" s="283"/>
      <c r="Q112" s="215"/>
      <c r="R112" s="428"/>
      <c r="S112" s="452"/>
      <c r="T112" s="453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32"/>
      <c r="CF112" s="32"/>
      <c r="CG112" s="32"/>
      <c r="CH112" s="32"/>
      <c r="CI112" s="32"/>
      <c r="CJ112" s="32"/>
      <c r="CK112" s="32"/>
      <c r="CL112" s="32"/>
      <c r="CM112" s="32"/>
      <c r="CN112" s="32"/>
      <c r="CO112" s="32"/>
      <c r="CP112" s="32"/>
      <c r="CQ112" s="32"/>
      <c r="CR112" s="32"/>
      <c r="CS112" s="32"/>
      <c r="CT112" s="32"/>
      <c r="CU112" s="32"/>
      <c r="CV112" s="32"/>
      <c r="CW112" s="32"/>
      <c r="CX112" s="32"/>
      <c r="CY112" s="32"/>
      <c r="CZ112" s="32"/>
      <c r="DA112" s="32"/>
      <c r="DB112" s="32"/>
      <c r="DC112" s="32"/>
      <c r="DD112" s="32"/>
      <c r="DE112" s="32"/>
      <c r="DF112" s="32"/>
      <c r="DG112" s="32"/>
      <c r="DH112" s="32"/>
      <c r="DI112" s="32"/>
      <c r="DJ112" s="32"/>
      <c r="DK112" s="32"/>
      <c r="DL112" s="32"/>
      <c r="DM112" s="32"/>
    </row>
    <row r="113" spans="1:117" s="33" customFormat="1" ht="15.65" customHeight="1" x14ac:dyDescent="0.25">
      <c r="A113" s="215"/>
      <c r="B113" s="39"/>
      <c r="C113" s="131"/>
      <c r="D113" s="131"/>
      <c r="E113" s="131"/>
      <c r="F113" s="131"/>
      <c r="G113" s="131"/>
      <c r="H113" s="131"/>
      <c r="I113" s="1"/>
      <c r="J113" s="69"/>
      <c r="K113" s="215"/>
      <c r="L113" s="1"/>
      <c r="M113" s="1"/>
      <c r="N113" s="283"/>
      <c r="O113" s="1"/>
      <c r="P113" s="283"/>
      <c r="Q113" s="215"/>
      <c r="R113" s="428"/>
      <c r="S113" s="428"/>
      <c r="T113" s="451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  <c r="BY113" s="32"/>
      <c r="BZ113" s="32"/>
      <c r="CA113" s="32"/>
      <c r="CB113" s="32"/>
      <c r="CC113" s="32"/>
      <c r="CD113" s="32"/>
      <c r="CE113" s="32"/>
      <c r="CF113" s="32"/>
      <c r="CG113" s="32"/>
      <c r="CH113" s="32"/>
      <c r="CI113" s="32"/>
      <c r="CJ113" s="32"/>
      <c r="CK113" s="32"/>
      <c r="CL113" s="32"/>
      <c r="CM113" s="32"/>
      <c r="CN113" s="32"/>
      <c r="CO113" s="32"/>
      <c r="CP113" s="32"/>
      <c r="CQ113" s="32"/>
      <c r="CR113" s="32"/>
      <c r="CS113" s="32"/>
      <c r="CT113" s="32"/>
      <c r="CU113" s="32"/>
      <c r="CV113" s="32"/>
      <c r="CW113" s="32"/>
      <c r="CX113" s="32"/>
      <c r="CY113" s="32"/>
      <c r="CZ113" s="32"/>
      <c r="DA113" s="32"/>
      <c r="DB113" s="32"/>
      <c r="DC113" s="32"/>
      <c r="DD113" s="32"/>
      <c r="DE113" s="32"/>
      <c r="DF113" s="32"/>
      <c r="DG113" s="32"/>
      <c r="DH113" s="32"/>
      <c r="DI113" s="32"/>
      <c r="DJ113" s="32"/>
      <c r="DK113" s="32"/>
      <c r="DL113" s="32"/>
      <c r="DM113" s="32"/>
    </row>
    <row r="114" spans="1:117" s="33" customFormat="1" ht="15.65" customHeight="1" x14ac:dyDescent="0.25">
      <c r="A114" s="215"/>
      <c r="B114" s="39"/>
      <c r="C114" s="131"/>
      <c r="D114" s="131"/>
      <c r="E114" s="131"/>
      <c r="F114" s="131"/>
      <c r="G114" s="131"/>
      <c r="H114" s="131"/>
      <c r="I114" s="1"/>
      <c r="J114" s="69"/>
      <c r="K114" s="215"/>
      <c r="L114" s="1"/>
      <c r="M114" s="1"/>
      <c r="N114" s="283"/>
      <c r="O114" s="1"/>
      <c r="P114" s="283"/>
      <c r="Q114" s="215"/>
      <c r="R114" s="428"/>
      <c r="S114" s="428"/>
      <c r="T114" s="451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32"/>
      <c r="DC114" s="32"/>
      <c r="DD114" s="32"/>
      <c r="DE114" s="32"/>
      <c r="DF114" s="32"/>
      <c r="DG114" s="32"/>
      <c r="DH114" s="32"/>
      <c r="DI114" s="32"/>
      <c r="DJ114" s="32"/>
      <c r="DK114" s="32"/>
      <c r="DL114" s="32"/>
      <c r="DM114" s="32"/>
    </row>
    <row r="115" spans="1:117" s="33" customFormat="1" ht="15.65" customHeight="1" x14ac:dyDescent="0.25">
      <c r="A115" s="215"/>
      <c r="B115" s="39"/>
      <c r="C115" s="131"/>
      <c r="D115" s="131"/>
      <c r="E115" s="131"/>
      <c r="F115" s="131"/>
      <c r="G115" s="131"/>
      <c r="H115" s="131"/>
      <c r="I115" s="1"/>
      <c r="J115" s="69"/>
      <c r="K115" s="215"/>
      <c r="L115" s="1"/>
      <c r="M115" s="1"/>
      <c r="N115" s="283"/>
      <c r="O115" s="1"/>
      <c r="P115" s="283"/>
      <c r="Q115" s="215"/>
      <c r="R115" s="428"/>
      <c r="S115" s="428"/>
      <c r="T115" s="451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  <c r="CN115" s="32"/>
      <c r="CO115" s="32"/>
      <c r="CP115" s="32"/>
      <c r="CQ115" s="32"/>
      <c r="CR115" s="32"/>
      <c r="CS115" s="32"/>
      <c r="CT115" s="32"/>
      <c r="CU115" s="32"/>
      <c r="CV115" s="32"/>
      <c r="CW115" s="32"/>
      <c r="CX115" s="32"/>
      <c r="CY115" s="32"/>
      <c r="CZ115" s="32"/>
      <c r="DA115" s="32"/>
      <c r="DB115" s="32"/>
      <c r="DC115" s="32"/>
      <c r="DD115" s="32"/>
      <c r="DE115" s="32"/>
      <c r="DF115" s="32"/>
      <c r="DG115" s="32"/>
      <c r="DH115" s="32"/>
      <c r="DI115" s="32"/>
      <c r="DJ115" s="32"/>
      <c r="DK115" s="32"/>
      <c r="DL115" s="32"/>
      <c r="DM115" s="32"/>
    </row>
    <row r="116" spans="1:117" s="33" customFormat="1" ht="15.65" customHeight="1" x14ac:dyDescent="0.25">
      <c r="A116" s="215"/>
      <c r="B116" s="39"/>
      <c r="C116" s="131"/>
      <c r="D116" s="131"/>
      <c r="E116" s="131"/>
      <c r="F116" s="131"/>
      <c r="G116" s="131"/>
      <c r="H116" s="131"/>
      <c r="I116" s="1"/>
      <c r="J116" s="69"/>
      <c r="K116" s="215"/>
      <c r="L116" s="1"/>
      <c r="M116" s="1"/>
      <c r="N116" s="283"/>
      <c r="O116" s="1"/>
      <c r="P116" s="283"/>
      <c r="Q116" s="215"/>
      <c r="R116" s="428"/>
      <c r="S116" s="428"/>
      <c r="T116" s="451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32"/>
      <c r="DC116" s="32"/>
      <c r="DD116" s="32"/>
      <c r="DE116" s="32"/>
      <c r="DF116" s="32"/>
      <c r="DG116" s="32"/>
      <c r="DH116" s="32"/>
      <c r="DI116" s="32"/>
      <c r="DJ116" s="32"/>
      <c r="DK116" s="32"/>
      <c r="DL116" s="32"/>
      <c r="DM116" s="32"/>
    </row>
    <row r="117" spans="1:117" s="33" customFormat="1" ht="15.65" customHeight="1" x14ac:dyDescent="0.25">
      <c r="A117" s="215"/>
      <c r="B117" s="39"/>
      <c r="C117" s="131"/>
      <c r="D117" s="109">
        <v>1736922.3</v>
      </c>
      <c r="E117" s="120"/>
      <c r="F117" s="120"/>
      <c r="G117" s="120"/>
      <c r="H117" s="120"/>
      <c r="I117" s="119"/>
      <c r="J117" s="120"/>
      <c r="K117" s="119" t="s">
        <v>1612</v>
      </c>
      <c r="L117" s="1"/>
      <c r="M117" s="1"/>
      <c r="N117" s="283"/>
      <c r="O117" s="1"/>
      <c r="P117" s="283"/>
      <c r="Q117" s="215"/>
      <c r="R117" s="428"/>
      <c r="S117" s="428"/>
      <c r="T117" s="451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  <c r="CC117" s="32"/>
      <c r="CD117" s="32"/>
      <c r="CE117" s="32"/>
      <c r="CF117" s="32"/>
      <c r="CG117" s="32"/>
      <c r="CH117" s="32"/>
      <c r="CI117" s="32"/>
      <c r="CJ117" s="32"/>
      <c r="CK117" s="32"/>
      <c r="CL117" s="32"/>
      <c r="CM117" s="32"/>
      <c r="CN117" s="32"/>
      <c r="CO117" s="32"/>
      <c r="CP117" s="32"/>
      <c r="CQ117" s="32"/>
      <c r="CR117" s="32"/>
      <c r="CS117" s="32"/>
      <c r="CT117" s="32"/>
      <c r="CU117" s="32"/>
      <c r="CV117" s="32"/>
      <c r="CW117" s="32"/>
      <c r="CX117" s="32"/>
      <c r="CY117" s="32"/>
      <c r="CZ117" s="32"/>
      <c r="DA117" s="32"/>
      <c r="DB117" s="32"/>
      <c r="DC117" s="32"/>
      <c r="DD117" s="32"/>
      <c r="DE117" s="32"/>
      <c r="DF117" s="32"/>
      <c r="DG117" s="32"/>
      <c r="DH117" s="32"/>
      <c r="DI117" s="32"/>
      <c r="DJ117" s="32"/>
      <c r="DK117" s="32"/>
      <c r="DL117" s="32"/>
      <c r="DM117" s="32"/>
    </row>
    <row r="118" spans="1:117" s="33" customFormat="1" ht="15.65" customHeight="1" x14ac:dyDescent="0.25">
      <c r="A118" s="215"/>
      <c r="B118" s="39"/>
      <c r="C118" s="131"/>
      <c r="D118" s="120">
        <v>291.08</v>
      </c>
      <c r="E118" s="120"/>
      <c r="F118" s="120"/>
      <c r="G118" s="120"/>
      <c r="H118" s="120"/>
      <c r="I118" s="119"/>
      <c r="J118" s="120"/>
      <c r="K118" s="119" t="s">
        <v>1613</v>
      </c>
      <c r="L118" s="1"/>
      <c r="M118" s="1"/>
      <c r="N118" s="283"/>
      <c r="O118" s="1"/>
      <c r="P118" s="283"/>
      <c r="Q118" s="215"/>
      <c r="R118" s="428"/>
      <c r="S118" s="428"/>
      <c r="T118" s="451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  <c r="CA118" s="32"/>
      <c r="CB118" s="32"/>
      <c r="CC118" s="32"/>
      <c r="CD118" s="32"/>
      <c r="CE118" s="32"/>
      <c r="CF118" s="32"/>
      <c r="CG118" s="32"/>
      <c r="CH118" s="32"/>
      <c r="CI118" s="32"/>
      <c r="CJ118" s="32"/>
      <c r="CK118" s="32"/>
      <c r="CL118" s="32"/>
      <c r="CM118" s="32"/>
      <c r="CN118" s="32"/>
      <c r="CO118" s="32"/>
      <c r="CP118" s="32"/>
      <c r="CQ118" s="32"/>
      <c r="CR118" s="32"/>
      <c r="CS118" s="32"/>
      <c r="CT118" s="32"/>
      <c r="CU118" s="32"/>
      <c r="CV118" s="32"/>
      <c r="CW118" s="32"/>
      <c r="CX118" s="32"/>
      <c r="CY118" s="32"/>
      <c r="CZ118" s="32"/>
      <c r="DA118" s="32"/>
      <c r="DB118" s="32"/>
      <c r="DC118" s="32"/>
      <c r="DD118" s="32"/>
      <c r="DE118" s="32"/>
      <c r="DF118" s="32"/>
      <c r="DG118" s="32"/>
      <c r="DH118" s="32"/>
      <c r="DI118" s="32"/>
      <c r="DJ118" s="32"/>
      <c r="DK118" s="32"/>
      <c r="DL118" s="32"/>
      <c r="DM118" s="32"/>
    </row>
    <row r="119" spans="1:117" s="33" customFormat="1" ht="15.65" customHeight="1" x14ac:dyDescent="0.25">
      <c r="A119" s="215"/>
      <c r="B119" s="39"/>
      <c r="C119" s="131"/>
      <c r="D119" s="120">
        <v>1173974.77</v>
      </c>
      <c r="E119" s="120"/>
      <c r="F119" s="120"/>
      <c r="G119" s="120"/>
      <c r="H119" s="120"/>
      <c r="I119" s="119"/>
      <c r="J119" s="120"/>
      <c r="K119" s="119" t="s">
        <v>1611</v>
      </c>
      <c r="L119" s="1"/>
      <c r="M119" s="1"/>
      <c r="N119" s="283"/>
      <c r="O119" s="1"/>
      <c r="P119" s="283"/>
      <c r="Q119" s="215"/>
      <c r="R119" s="454" t="s">
        <v>2183</v>
      </c>
      <c r="S119" s="428"/>
      <c r="T119" s="451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  <c r="BO119" s="32"/>
      <c r="BP119" s="32"/>
      <c r="BQ119" s="32"/>
      <c r="BR119" s="32"/>
      <c r="BS119" s="32"/>
      <c r="BT119" s="32"/>
      <c r="BU119" s="32"/>
      <c r="BV119" s="32"/>
      <c r="BW119" s="32"/>
      <c r="BX119" s="32"/>
      <c r="BY119" s="32"/>
      <c r="BZ119" s="32"/>
      <c r="CA119" s="32"/>
      <c r="CB119" s="32"/>
      <c r="CC119" s="32"/>
      <c r="CD119" s="32"/>
      <c r="CE119" s="32"/>
      <c r="CF119" s="32"/>
      <c r="CG119" s="32"/>
      <c r="CH119" s="32"/>
      <c r="CI119" s="32"/>
      <c r="CJ119" s="32"/>
      <c r="CK119" s="32"/>
      <c r="CL119" s="32"/>
      <c r="CM119" s="32"/>
      <c r="CN119" s="32"/>
      <c r="CO119" s="32"/>
      <c r="CP119" s="32"/>
      <c r="CQ119" s="32"/>
      <c r="CR119" s="32"/>
      <c r="CS119" s="32"/>
      <c r="CT119" s="32"/>
      <c r="CU119" s="32"/>
      <c r="CV119" s="32"/>
      <c r="CW119" s="32"/>
      <c r="CX119" s="32"/>
      <c r="CY119" s="32"/>
      <c r="CZ119" s="32"/>
      <c r="DA119" s="32"/>
      <c r="DB119" s="32"/>
      <c r="DC119" s="32"/>
      <c r="DD119" s="32"/>
      <c r="DE119" s="32"/>
      <c r="DF119" s="32"/>
      <c r="DG119" s="32"/>
      <c r="DH119" s="32"/>
      <c r="DI119" s="32"/>
      <c r="DJ119" s="32"/>
      <c r="DK119" s="32"/>
      <c r="DL119" s="32"/>
      <c r="DM119" s="32"/>
    </row>
    <row r="120" spans="1:117" s="33" customFormat="1" ht="15.65" customHeight="1" x14ac:dyDescent="0.35">
      <c r="A120" s="215"/>
      <c r="B120" s="39"/>
      <c r="C120" s="131"/>
      <c r="D120" s="120">
        <v>1696378.33</v>
      </c>
      <c r="E120" s="120"/>
      <c r="F120" s="120"/>
      <c r="G120" s="120"/>
      <c r="H120" s="120"/>
      <c r="I120" s="119"/>
      <c r="J120" s="120"/>
      <c r="K120" s="119" t="s">
        <v>1614</v>
      </c>
      <c r="L120" s="1"/>
      <c r="M120" s="1"/>
      <c r="N120" s="283"/>
      <c r="O120" s="1"/>
      <c r="P120" s="283"/>
      <c r="Q120" s="215"/>
      <c r="R120" s="455"/>
      <c r="S120" s="452"/>
      <c r="T120" s="453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  <c r="CA120" s="32"/>
      <c r="CB120" s="32"/>
      <c r="CC120" s="32"/>
      <c r="CD120" s="32"/>
      <c r="CE120" s="32"/>
      <c r="CF120" s="32"/>
      <c r="CG120" s="32"/>
      <c r="CH120" s="32"/>
      <c r="CI120" s="32"/>
      <c r="CJ120" s="32"/>
      <c r="CK120" s="32"/>
      <c r="CL120" s="32"/>
      <c r="CM120" s="32"/>
      <c r="CN120" s="32"/>
      <c r="CO120" s="32"/>
      <c r="CP120" s="32"/>
      <c r="CQ120" s="32"/>
      <c r="CR120" s="32"/>
      <c r="CS120" s="32"/>
      <c r="CT120" s="32"/>
      <c r="CU120" s="32"/>
      <c r="CV120" s="32"/>
      <c r="CW120" s="32"/>
      <c r="CX120" s="32"/>
      <c r="CY120" s="32"/>
      <c r="CZ120" s="32"/>
      <c r="DA120" s="32"/>
      <c r="DB120" s="32"/>
      <c r="DC120" s="32"/>
      <c r="DD120" s="32"/>
      <c r="DE120" s="32"/>
      <c r="DF120" s="32"/>
      <c r="DG120" s="32"/>
      <c r="DH120" s="32"/>
      <c r="DI120" s="32"/>
      <c r="DJ120" s="32"/>
      <c r="DK120" s="32"/>
      <c r="DL120" s="32"/>
      <c r="DM120" s="32"/>
    </row>
    <row r="121" spans="1:117" s="33" customFormat="1" ht="15.65" customHeight="1" x14ac:dyDescent="0.25">
      <c r="A121" s="215"/>
      <c r="B121" s="39"/>
      <c r="C121" s="131"/>
      <c r="D121" s="120">
        <v>5018242.6100000003</v>
      </c>
      <c r="E121" s="120"/>
      <c r="F121" s="120"/>
      <c r="G121" s="120"/>
      <c r="H121" s="120"/>
      <c r="I121" s="119"/>
      <c r="J121" s="120"/>
      <c r="K121" s="119" t="s">
        <v>1615</v>
      </c>
      <c r="L121" s="1"/>
      <c r="M121" s="1"/>
      <c r="N121" s="283"/>
      <c r="O121" s="1"/>
      <c r="P121" s="283"/>
      <c r="Q121" s="215"/>
      <c r="R121" s="428"/>
      <c r="S121" s="452"/>
      <c r="T121" s="453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32"/>
      <c r="CF121" s="32"/>
      <c r="CG121" s="32"/>
      <c r="CH121" s="32"/>
      <c r="CI121" s="32"/>
      <c r="CJ121" s="32"/>
      <c r="CK121" s="32"/>
      <c r="CL121" s="32"/>
      <c r="CM121" s="32"/>
      <c r="CN121" s="32"/>
      <c r="CO121" s="32"/>
      <c r="CP121" s="32"/>
      <c r="CQ121" s="32"/>
      <c r="CR121" s="32"/>
      <c r="CS121" s="32"/>
      <c r="CT121" s="32"/>
      <c r="CU121" s="32"/>
      <c r="CV121" s="32"/>
      <c r="CW121" s="32"/>
      <c r="CX121" s="32"/>
      <c r="CY121" s="32"/>
      <c r="CZ121" s="32"/>
      <c r="DA121" s="32"/>
      <c r="DB121" s="32"/>
      <c r="DC121" s="32"/>
      <c r="DD121" s="32"/>
      <c r="DE121" s="32"/>
      <c r="DF121" s="32"/>
      <c r="DG121" s="32"/>
      <c r="DH121" s="32"/>
      <c r="DI121" s="32"/>
      <c r="DJ121" s="32"/>
      <c r="DK121" s="32"/>
      <c r="DL121" s="32"/>
      <c r="DM121" s="32"/>
    </row>
    <row r="122" spans="1:117" s="33" customFormat="1" ht="15.65" customHeight="1" x14ac:dyDescent="0.25">
      <c r="A122" s="215"/>
      <c r="B122" s="39"/>
      <c r="C122" s="131"/>
      <c r="D122" s="120">
        <v>2036897.81</v>
      </c>
      <c r="E122" s="120"/>
      <c r="F122" s="120"/>
      <c r="G122" s="120"/>
      <c r="H122" s="120"/>
      <c r="I122" s="119"/>
      <c r="J122" s="120"/>
      <c r="K122" s="119" t="s">
        <v>1616</v>
      </c>
      <c r="L122" s="1"/>
      <c r="M122" s="1"/>
      <c r="N122" s="283"/>
      <c r="O122" s="1"/>
      <c r="P122" s="283"/>
      <c r="Q122" s="215"/>
      <c r="R122" s="428"/>
      <c r="S122" s="452"/>
      <c r="T122" s="453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  <c r="CA122" s="32"/>
      <c r="CB122" s="32"/>
      <c r="CC122" s="32"/>
      <c r="CD122" s="32"/>
      <c r="CE122" s="32"/>
      <c r="CF122" s="32"/>
      <c r="CG122" s="32"/>
      <c r="CH122" s="32"/>
      <c r="CI122" s="32"/>
      <c r="CJ122" s="32"/>
      <c r="CK122" s="32"/>
      <c r="CL122" s="32"/>
      <c r="CM122" s="32"/>
      <c r="CN122" s="32"/>
      <c r="CO122" s="32"/>
      <c r="CP122" s="32"/>
      <c r="CQ122" s="32"/>
      <c r="CR122" s="32"/>
      <c r="CS122" s="32"/>
      <c r="CT122" s="32"/>
      <c r="CU122" s="32"/>
      <c r="CV122" s="32"/>
      <c r="CW122" s="32"/>
      <c r="CX122" s="32"/>
      <c r="CY122" s="32"/>
      <c r="CZ122" s="32"/>
      <c r="DA122" s="32"/>
      <c r="DB122" s="32"/>
      <c r="DC122" s="32"/>
      <c r="DD122" s="32"/>
      <c r="DE122" s="32"/>
      <c r="DF122" s="32"/>
      <c r="DG122" s="32"/>
      <c r="DH122" s="32"/>
      <c r="DI122" s="32"/>
      <c r="DJ122" s="32"/>
      <c r="DK122" s="32"/>
      <c r="DL122" s="32"/>
      <c r="DM122" s="32"/>
    </row>
    <row r="123" spans="1:117" s="33" customFormat="1" ht="15.65" customHeight="1" x14ac:dyDescent="0.25">
      <c r="A123" s="215"/>
      <c r="B123" s="39"/>
      <c r="C123" s="131"/>
      <c r="D123" s="120">
        <v>2061799.29</v>
      </c>
      <c r="E123" s="120"/>
      <c r="F123" s="120"/>
      <c r="G123" s="120"/>
      <c r="H123" s="120"/>
      <c r="I123" s="119"/>
      <c r="J123" s="120"/>
      <c r="K123" s="119" t="s">
        <v>1618</v>
      </c>
      <c r="L123" s="1"/>
      <c r="M123" s="1"/>
      <c r="N123" s="283"/>
      <c r="O123" s="1"/>
      <c r="P123" s="283"/>
      <c r="Q123" s="215"/>
      <c r="R123" s="428"/>
      <c r="S123" s="452"/>
      <c r="T123" s="453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BY123" s="32"/>
      <c r="BZ123" s="32"/>
      <c r="CA123" s="32"/>
      <c r="CB123" s="32"/>
      <c r="CC123" s="32"/>
      <c r="CD123" s="32"/>
      <c r="CE123" s="32"/>
      <c r="CF123" s="32"/>
      <c r="CG123" s="32"/>
      <c r="CH123" s="32"/>
      <c r="CI123" s="32"/>
      <c r="CJ123" s="32"/>
      <c r="CK123" s="32"/>
      <c r="CL123" s="32"/>
      <c r="CM123" s="32"/>
      <c r="CN123" s="32"/>
      <c r="CO123" s="32"/>
      <c r="CP123" s="32"/>
      <c r="CQ123" s="32"/>
      <c r="CR123" s="32"/>
      <c r="CS123" s="32"/>
      <c r="CT123" s="32"/>
      <c r="CU123" s="32"/>
      <c r="CV123" s="32"/>
      <c r="CW123" s="32"/>
      <c r="CX123" s="32"/>
      <c r="CY123" s="32"/>
      <c r="CZ123" s="32"/>
      <c r="DA123" s="32"/>
      <c r="DB123" s="32"/>
      <c r="DC123" s="32"/>
      <c r="DD123" s="32"/>
      <c r="DE123" s="32"/>
      <c r="DF123" s="32"/>
      <c r="DG123" s="32"/>
      <c r="DH123" s="32"/>
      <c r="DI123" s="32"/>
      <c r="DJ123" s="32"/>
      <c r="DK123" s="32"/>
      <c r="DL123" s="32"/>
      <c r="DM123" s="32"/>
    </row>
    <row r="124" spans="1:117" s="33" customFormat="1" ht="15.65" customHeight="1" x14ac:dyDescent="0.25">
      <c r="A124" s="215"/>
      <c r="B124" s="39"/>
      <c r="C124" s="131"/>
      <c r="D124" s="120">
        <v>1866657.91</v>
      </c>
      <c r="E124" s="120"/>
      <c r="F124" s="120"/>
      <c r="G124" s="120"/>
      <c r="H124" s="120"/>
      <c r="I124" s="119"/>
      <c r="J124" s="120"/>
      <c r="K124" s="119" t="s">
        <v>1619</v>
      </c>
      <c r="L124" s="1"/>
      <c r="M124" s="1"/>
      <c r="N124" s="283"/>
      <c r="O124" s="1"/>
      <c r="P124" s="283"/>
      <c r="Q124" s="215"/>
      <c r="R124" s="428"/>
      <c r="S124" s="452"/>
      <c r="T124" s="453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  <c r="BZ124" s="32"/>
      <c r="CA124" s="32"/>
      <c r="CB124" s="32"/>
      <c r="CC124" s="32"/>
      <c r="CD124" s="32"/>
      <c r="CE124" s="32"/>
      <c r="CF124" s="32"/>
      <c r="CG124" s="32"/>
      <c r="CH124" s="32"/>
      <c r="CI124" s="32"/>
      <c r="CJ124" s="32"/>
      <c r="CK124" s="32"/>
      <c r="CL124" s="32"/>
      <c r="CM124" s="32"/>
      <c r="CN124" s="32"/>
      <c r="CO124" s="32"/>
      <c r="CP124" s="32"/>
      <c r="CQ124" s="32"/>
      <c r="CR124" s="32"/>
      <c r="CS124" s="32"/>
      <c r="CT124" s="32"/>
      <c r="CU124" s="32"/>
      <c r="CV124" s="32"/>
      <c r="CW124" s="32"/>
      <c r="CX124" s="32"/>
      <c r="CY124" s="32"/>
      <c r="CZ124" s="32"/>
      <c r="DA124" s="32"/>
      <c r="DB124" s="32"/>
      <c r="DC124" s="32"/>
      <c r="DD124" s="32"/>
      <c r="DE124" s="32"/>
      <c r="DF124" s="32"/>
      <c r="DG124" s="32"/>
      <c r="DH124" s="32"/>
      <c r="DI124" s="32"/>
      <c r="DJ124" s="32"/>
      <c r="DK124" s="32"/>
      <c r="DL124" s="32"/>
      <c r="DM124" s="32"/>
    </row>
    <row r="125" spans="1:117" s="33" customFormat="1" ht="15.65" customHeight="1" x14ac:dyDescent="0.25">
      <c r="A125" s="215"/>
      <c r="B125" s="39"/>
      <c r="C125" s="131"/>
      <c r="D125" s="120">
        <v>1276164.81</v>
      </c>
      <c r="E125" s="120"/>
      <c r="F125" s="120"/>
      <c r="G125" s="120"/>
      <c r="H125" s="120"/>
      <c r="I125" s="119"/>
      <c r="J125" s="120"/>
      <c r="K125" s="119" t="s">
        <v>1620</v>
      </c>
      <c r="L125" s="1"/>
      <c r="M125" s="1"/>
      <c r="N125" s="283"/>
      <c r="O125" s="1"/>
      <c r="P125" s="283"/>
      <c r="Q125" s="215"/>
      <c r="R125" s="428"/>
      <c r="S125" s="452"/>
      <c r="T125" s="453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32"/>
      <c r="BM125" s="32"/>
      <c r="BN125" s="32"/>
      <c r="BO125" s="32"/>
      <c r="BP125" s="32"/>
      <c r="BQ125" s="32"/>
      <c r="BR125" s="32"/>
      <c r="BS125" s="32"/>
      <c r="BT125" s="32"/>
      <c r="BU125" s="32"/>
      <c r="BV125" s="32"/>
      <c r="BW125" s="32"/>
      <c r="BX125" s="32"/>
      <c r="BY125" s="32"/>
      <c r="BZ125" s="32"/>
      <c r="CA125" s="32"/>
      <c r="CB125" s="32"/>
      <c r="CC125" s="32"/>
      <c r="CD125" s="32"/>
      <c r="CE125" s="32"/>
      <c r="CF125" s="32"/>
      <c r="CG125" s="32"/>
      <c r="CH125" s="32"/>
      <c r="CI125" s="32"/>
      <c r="CJ125" s="32"/>
      <c r="CK125" s="32"/>
      <c r="CL125" s="32"/>
      <c r="CM125" s="32"/>
      <c r="CN125" s="32"/>
      <c r="CO125" s="32"/>
      <c r="CP125" s="32"/>
      <c r="CQ125" s="32"/>
      <c r="CR125" s="32"/>
      <c r="CS125" s="32"/>
      <c r="CT125" s="32"/>
      <c r="CU125" s="32"/>
      <c r="CV125" s="32"/>
      <c r="CW125" s="32"/>
      <c r="CX125" s="32"/>
      <c r="CY125" s="32"/>
      <c r="CZ125" s="32"/>
      <c r="DA125" s="32"/>
      <c r="DB125" s="32"/>
      <c r="DC125" s="32"/>
      <c r="DD125" s="32"/>
      <c r="DE125" s="32"/>
      <c r="DF125" s="32"/>
      <c r="DG125" s="32"/>
      <c r="DH125" s="32"/>
      <c r="DI125" s="32"/>
      <c r="DJ125" s="32"/>
      <c r="DK125" s="32"/>
      <c r="DL125" s="32"/>
      <c r="DM125" s="32"/>
    </row>
    <row r="126" spans="1:117" s="33" customFormat="1" ht="15.65" customHeight="1" x14ac:dyDescent="0.25">
      <c r="A126" s="215"/>
      <c r="B126" s="39"/>
      <c r="C126" s="131"/>
      <c r="D126" s="120">
        <v>1397890.79</v>
      </c>
      <c r="E126" s="120"/>
      <c r="F126" s="120"/>
      <c r="G126" s="120"/>
      <c r="H126" s="120"/>
      <c r="I126" s="119"/>
      <c r="J126" s="120"/>
      <c r="K126" s="119" t="s">
        <v>1621</v>
      </c>
      <c r="L126" s="1"/>
      <c r="M126" s="1"/>
      <c r="N126" s="283"/>
      <c r="O126" s="1"/>
      <c r="P126" s="283"/>
      <c r="Q126" s="215"/>
      <c r="R126" s="428"/>
      <c r="S126" s="452"/>
      <c r="T126" s="453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  <c r="BM126" s="32"/>
      <c r="BN126" s="32"/>
      <c r="BO126" s="32"/>
      <c r="BP126" s="32"/>
      <c r="BQ126" s="32"/>
      <c r="BR126" s="32"/>
      <c r="BS126" s="32"/>
      <c r="BT126" s="32"/>
      <c r="BU126" s="32"/>
      <c r="BV126" s="32"/>
      <c r="BW126" s="32"/>
      <c r="BX126" s="32"/>
      <c r="BY126" s="32"/>
      <c r="BZ126" s="32"/>
      <c r="CA126" s="32"/>
      <c r="CB126" s="32"/>
      <c r="CC126" s="32"/>
      <c r="CD126" s="32"/>
      <c r="CE126" s="32"/>
      <c r="CF126" s="32"/>
      <c r="CG126" s="32"/>
      <c r="CH126" s="32"/>
      <c r="CI126" s="32"/>
      <c r="CJ126" s="32"/>
      <c r="CK126" s="32"/>
      <c r="CL126" s="32"/>
      <c r="CM126" s="32"/>
      <c r="CN126" s="32"/>
      <c r="CO126" s="32"/>
      <c r="CP126" s="32"/>
      <c r="CQ126" s="32"/>
      <c r="CR126" s="32"/>
      <c r="CS126" s="32"/>
      <c r="CT126" s="32"/>
      <c r="CU126" s="32"/>
      <c r="CV126" s="32"/>
      <c r="CW126" s="32"/>
      <c r="CX126" s="32"/>
      <c r="CY126" s="32"/>
      <c r="CZ126" s="32"/>
      <c r="DA126" s="32"/>
      <c r="DB126" s="32"/>
      <c r="DC126" s="32"/>
      <c r="DD126" s="32"/>
      <c r="DE126" s="32"/>
      <c r="DF126" s="32"/>
      <c r="DG126" s="32"/>
      <c r="DH126" s="32"/>
      <c r="DI126" s="32"/>
      <c r="DJ126" s="32"/>
      <c r="DK126" s="32"/>
      <c r="DL126" s="32"/>
      <c r="DM126" s="32"/>
    </row>
    <row r="127" spans="1:117" s="33" customFormat="1" ht="15.65" customHeight="1" x14ac:dyDescent="0.25">
      <c r="A127" s="215"/>
      <c r="B127" s="39"/>
      <c r="C127" s="131"/>
      <c r="D127" s="120">
        <v>13597970.189999999</v>
      </c>
      <c r="E127" s="120"/>
      <c r="F127" s="120"/>
      <c r="G127" s="120"/>
      <c r="H127" s="120"/>
      <c r="I127" s="119"/>
      <c r="J127" s="120"/>
      <c r="K127" s="119" t="s">
        <v>1622</v>
      </c>
      <c r="L127" s="1"/>
      <c r="M127" s="1"/>
      <c r="N127" s="283"/>
      <c r="O127" s="1"/>
      <c r="P127" s="283"/>
      <c r="Q127" s="215"/>
      <c r="R127" s="428"/>
      <c r="S127" s="452"/>
      <c r="T127" s="453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  <c r="BM127" s="32"/>
      <c r="BN127" s="32"/>
      <c r="BO127" s="32"/>
      <c r="BP127" s="32"/>
      <c r="BQ127" s="32"/>
      <c r="BR127" s="32"/>
      <c r="BS127" s="32"/>
      <c r="BT127" s="32"/>
      <c r="BU127" s="32"/>
      <c r="BV127" s="32"/>
      <c r="BW127" s="32"/>
      <c r="BX127" s="32"/>
      <c r="BY127" s="32"/>
      <c r="BZ127" s="32"/>
      <c r="CA127" s="32"/>
      <c r="CB127" s="32"/>
      <c r="CC127" s="32"/>
      <c r="CD127" s="32"/>
      <c r="CE127" s="32"/>
      <c r="CF127" s="32"/>
      <c r="CG127" s="32"/>
      <c r="CH127" s="32"/>
      <c r="CI127" s="32"/>
      <c r="CJ127" s="32"/>
      <c r="CK127" s="32"/>
      <c r="CL127" s="32"/>
      <c r="CM127" s="32"/>
      <c r="CN127" s="32"/>
      <c r="CO127" s="32"/>
      <c r="CP127" s="32"/>
      <c r="CQ127" s="32"/>
      <c r="CR127" s="32"/>
      <c r="CS127" s="32"/>
      <c r="CT127" s="32"/>
      <c r="CU127" s="32"/>
      <c r="CV127" s="32"/>
      <c r="CW127" s="32"/>
      <c r="CX127" s="32"/>
      <c r="CY127" s="32"/>
      <c r="CZ127" s="32"/>
      <c r="DA127" s="32"/>
      <c r="DB127" s="32"/>
      <c r="DC127" s="32"/>
      <c r="DD127" s="32"/>
      <c r="DE127" s="32"/>
      <c r="DF127" s="32"/>
      <c r="DG127" s="32"/>
      <c r="DH127" s="32"/>
      <c r="DI127" s="32"/>
      <c r="DJ127" s="32"/>
      <c r="DK127" s="32"/>
      <c r="DL127" s="32"/>
      <c r="DM127" s="32"/>
    </row>
    <row r="128" spans="1:117" s="33" customFormat="1" ht="15.65" customHeight="1" x14ac:dyDescent="0.25">
      <c r="A128" s="215"/>
      <c r="B128" s="39"/>
      <c r="C128" s="131"/>
      <c r="D128" s="120">
        <v>911291.3</v>
      </c>
      <c r="E128" s="120"/>
      <c r="F128" s="120"/>
      <c r="G128" s="120"/>
      <c r="H128" s="120"/>
      <c r="I128" s="119"/>
      <c r="J128" s="120"/>
      <c r="K128" s="119" t="s">
        <v>1623</v>
      </c>
      <c r="L128" s="1"/>
      <c r="M128" s="1"/>
      <c r="N128" s="283"/>
      <c r="O128" s="1"/>
      <c r="P128" s="283"/>
      <c r="Q128" s="215"/>
      <c r="R128" s="428"/>
      <c r="S128" s="452"/>
      <c r="T128" s="453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32"/>
      <c r="BM128" s="32"/>
      <c r="BN128" s="32"/>
      <c r="BO128" s="32"/>
      <c r="BP128" s="32"/>
      <c r="BQ128" s="32"/>
      <c r="BR128" s="32"/>
      <c r="BS128" s="32"/>
      <c r="BT128" s="32"/>
      <c r="BU128" s="32"/>
      <c r="BV128" s="32"/>
      <c r="BW128" s="32"/>
      <c r="BX128" s="32"/>
      <c r="BY128" s="32"/>
      <c r="BZ128" s="32"/>
      <c r="CA128" s="32"/>
      <c r="CB128" s="32"/>
      <c r="CC128" s="32"/>
      <c r="CD128" s="32"/>
      <c r="CE128" s="32"/>
      <c r="CF128" s="32"/>
      <c r="CG128" s="32"/>
      <c r="CH128" s="32"/>
      <c r="CI128" s="32"/>
      <c r="CJ128" s="32"/>
      <c r="CK128" s="32"/>
      <c r="CL128" s="32"/>
      <c r="CM128" s="32"/>
      <c r="CN128" s="32"/>
      <c r="CO128" s="32"/>
      <c r="CP128" s="32"/>
      <c r="CQ128" s="32"/>
      <c r="CR128" s="32"/>
      <c r="CS128" s="32"/>
      <c r="CT128" s="32"/>
      <c r="CU128" s="32"/>
      <c r="CV128" s="32"/>
      <c r="CW128" s="32"/>
      <c r="CX128" s="32"/>
      <c r="CY128" s="32"/>
      <c r="CZ128" s="32"/>
      <c r="DA128" s="32"/>
      <c r="DB128" s="32"/>
      <c r="DC128" s="32"/>
      <c r="DD128" s="32"/>
      <c r="DE128" s="32"/>
      <c r="DF128" s="32"/>
      <c r="DG128" s="32"/>
      <c r="DH128" s="32"/>
      <c r="DI128" s="32"/>
      <c r="DJ128" s="32"/>
      <c r="DK128" s="32"/>
      <c r="DL128" s="32"/>
      <c r="DM128" s="32"/>
    </row>
    <row r="129" spans="1:117" s="33" customFormat="1" ht="15.65" customHeight="1" x14ac:dyDescent="0.25">
      <c r="A129" s="215"/>
      <c r="B129" s="39"/>
      <c r="C129" s="131"/>
      <c r="D129" s="120">
        <v>766797.89</v>
      </c>
      <c r="E129" s="120"/>
      <c r="F129" s="120"/>
      <c r="G129" s="120"/>
      <c r="H129" s="120"/>
      <c r="I129" s="119"/>
      <c r="J129" s="120"/>
      <c r="K129" s="119" t="s">
        <v>1624</v>
      </c>
      <c r="L129" s="1"/>
      <c r="M129" s="1"/>
      <c r="N129" s="283"/>
      <c r="O129" s="1"/>
      <c r="P129" s="283"/>
      <c r="Q129" s="215"/>
      <c r="R129" s="428"/>
      <c r="S129" s="452"/>
      <c r="T129" s="453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32"/>
      <c r="BM129" s="32"/>
      <c r="BN129" s="32"/>
      <c r="BO129" s="32"/>
      <c r="BP129" s="32"/>
      <c r="BQ129" s="32"/>
      <c r="BR129" s="32"/>
      <c r="BS129" s="32"/>
      <c r="BT129" s="32"/>
      <c r="BU129" s="32"/>
      <c r="BV129" s="32"/>
      <c r="BW129" s="32"/>
      <c r="BX129" s="32"/>
      <c r="BY129" s="32"/>
      <c r="BZ129" s="32"/>
      <c r="CA129" s="32"/>
      <c r="CB129" s="32"/>
      <c r="CC129" s="32"/>
      <c r="CD129" s="32"/>
      <c r="CE129" s="32"/>
      <c r="CF129" s="32"/>
      <c r="CG129" s="32"/>
      <c r="CH129" s="32"/>
      <c r="CI129" s="32"/>
      <c r="CJ129" s="32"/>
      <c r="CK129" s="32"/>
      <c r="CL129" s="32"/>
      <c r="CM129" s="32"/>
      <c r="CN129" s="32"/>
      <c r="CO129" s="32"/>
      <c r="CP129" s="32"/>
      <c r="CQ129" s="32"/>
      <c r="CR129" s="32"/>
      <c r="CS129" s="32"/>
      <c r="CT129" s="32"/>
      <c r="CU129" s="32"/>
      <c r="CV129" s="32"/>
      <c r="CW129" s="32"/>
      <c r="CX129" s="32"/>
      <c r="CY129" s="32"/>
      <c r="CZ129" s="32"/>
      <c r="DA129" s="32"/>
      <c r="DB129" s="32"/>
      <c r="DC129" s="32"/>
      <c r="DD129" s="32"/>
      <c r="DE129" s="32"/>
      <c r="DF129" s="32"/>
      <c r="DG129" s="32"/>
      <c r="DH129" s="32"/>
      <c r="DI129" s="32"/>
      <c r="DJ129" s="32"/>
      <c r="DK129" s="32"/>
      <c r="DL129" s="32"/>
      <c r="DM129" s="32"/>
    </row>
    <row r="130" spans="1:117" s="33" customFormat="1" ht="15.65" customHeight="1" x14ac:dyDescent="0.25">
      <c r="A130" s="215"/>
      <c r="B130" s="39"/>
      <c r="C130" s="131"/>
      <c r="D130" s="120">
        <v>8486521.3499999996</v>
      </c>
      <c r="E130" s="120"/>
      <c r="F130" s="120"/>
      <c r="G130" s="120"/>
      <c r="H130" s="120"/>
      <c r="I130" s="119"/>
      <c r="J130" s="120"/>
      <c r="K130" s="119" t="s">
        <v>1625</v>
      </c>
      <c r="L130" s="1"/>
      <c r="M130" s="1"/>
      <c r="N130" s="283"/>
      <c r="O130" s="1"/>
      <c r="P130" s="283"/>
      <c r="Q130" s="215"/>
      <c r="R130" s="428"/>
      <c r="S130" s="452"/>
      <c r="T130" s="453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  <c r="BM130" s="32"/>
      <c r="BN130" s="32"/>
      <c r="BO130" s="32"/>
      <c r="BP130" s="32"/>
      <c r="BQ130" s="32"/>
      <c r="BR130" s="32"/>
      <c r="BS130" s="32"/>
      <c r="BT130" s="32"/>
      <c r="BU130" s="32"/>
      <c r="BV130" s="32"/>
      <c r="BW130" s="32"/>
      <c r="BX130" s="32"/>
      <c r="BY130" s="32"/>
      <c r="BZ130" s="32"/>
      <c r="CA130" s="32"/>
      <c r="CB130" s="32"/>
      <c r="CC130" s="32"/>
      <c r="CD130" s="32"/>
      <c r="CE130" s="32"/>
      <c r="CF130" s="32"/>
      <c r="CG130" s="32"/>
      <c r="CH130" s="32"/>
      <c r="CI130" s="32"/>
      <c r="CJ130" s="32"/>
      <c r="CK130" s="32"/>
      <c r="CL130" s="32"/>
      <c r="CM130" s="32"/>
      <c r="CN130" s="32"/>
      <c r="CO130" s="32"/>
      <c r="CP130" s="32"/>
      <c r="CQ130" s="32"/>
      <c r="CR130" s="32"/>
      <c r="CS130" s="32"/>
      <c r="CT130" s="32"/>
      <c r="CU130" s="32"/>
      <c r="CV130" s="32"/>
      <c r="CW130" s="32"/>
      <c r="CX130" s="32"/>
      <c r="CY130" s="32"/>
      <c r="CZ130" s="32"/>
      <c r="DA130" s="32"/>
      <c r="DB130" s="32"/>
      <c r="DC130" s="32"/>
      <c r="DD130" s="32"/>
      <c r="DE130" s="32"/>
      <c r="DF130" s="32"/>
      <c r="DG130" s="32"/>
      <c r="DH130" s="32"/>
      <c r="DI130" s="32"/>
      <c r="DJ130" s="32"/>
      <c r="DK130" s="32"/>
      <c r="DL130" s="32"/>
      <c r="DM130" s="32"/>
    </row>
    <row r="131" spans="1:117" s="33" customFormat="1" ht="15.65" customHeight="1" x14ac:dyDescent="0.25">
      <c r="A131" s="215"/>
      <c r="B131" s="39"/>
      <c r="C131" s="131"/>
      <c r="D131" s="120">
        <v>633519.48</v>
      </c>
      <c r="E131" s="120"/>
      <c r="F131" s="120"/>
      <c r="G131" s="120"/>
      <c r="H131" s="120"/>
      <c r="I131" s="119"/>
      <c r="J131" s="120"/>
      <c r="K131" s="119" t="s">
        <v>2351</v>
      </c>
      <c r="L131" s="1"/>
      <c r="M131" s="1"/>
      <c r="N131" s="283"/>
      <c r="O131" s="1"/>
      <c r="P131" s="283"/>
      <c r="Q131" s="215"/>
      <c r="R131" s="428"/>
      <c r="S131" s="452"/>
      <c r="T131" s="453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  <c r="BK131" s="32"/>
      <c r="BL131" s="32"/>
      <c r="BM131" s="32"/>
      <c r="BN131" s="32"/>
      <c r="BO131" s="32"/>
      <c r="BP131" s="32"/>
      <c r="BQ131" s="32"/>
      <c r="BR131" s="32"/>
      <c r="BS131" s="32"/>
      <c r="BT131" s="32"/>
      <c r="BU131" s="32"/>
      <c r="BV131" s="32"/>
      <c r="BW131" s="32"/>
      <c r="BX131" s="32"/>
      <c r="BY131" s="32"/>
      <c r="BZ131" s="32"/>
      <c r="CA131" s="32"/>
      <c r="CB131" s="32"/>
      <c r="CC131" s="32"/>
      <c r="CD131" s="32"/>
      <c r="CE131" s="32"/>
      <c r="CF131" s="32"/>
      <c r="CG131" s="32"/>
      <c r="CH131" s="32"/>
      <c r="CI131" s="32"/>
      <c r="CJ131" s="32"/>
      <c r="CK131" s="32"/>
      <c r="CL131" s="32"/>
      <c r="CM131" s="32"/>
      <c r="CN131" s="32"/>
      <c r="CO131" s="32"/>
      <c r="CP131" s="32"/>
      <c r="CQ131" s="32"/>
      <c r="CR131" s="32"/>
      <c r="CS131" s="32"/>
      <c r="CT131" s="32"/>
      <c r="CU131" s="32"/>
      <c r="CV131" s="32"/>
      <c r="CW131" s="32"/>
      <c r="CX131" s="32"/>
      <c r="CY131" s="32"/>
      <c r="CZ131" s="32"/>
      <c r="DA131" s="32"/>
      <c r="DB131" s="32"/>
      <c r="DC131" s="32"/>
      <c r="DD131" s="32"/>
      <c r="DE131" s="32"/>
      <c r="DF131" s="32"/>
      <c r="DG131" s="32"/>
      <c r="DH131" s="32"/>
      <c r="DI131" s="32"/>
      <c r="DJ131" s="32"/>
      <c r="DK131" s="32"/>
      <c r="DL131" s="32"/>
      <c r="DM131" s="32"/>
    </row>
    <row r="132" spans="1:117" s="33" customFormat="1" ht="15.65" customHeight="1" x14ac:dyDescent="0.25">
      <c r="A132" s="215"/>
      <c r="B132" s="39"/>
      <c r="C132" s="131"/>
      <c r="D132" s="131"/>
      <c r="E132" s="131"/>
      <c r="F132" s="131"/>
      <c r="G132" s="131"/>
      <c r="H132" s="131"/>
      <c r="I132" s="1"/>
      <c r="J132" s="69"/>
      <c r="K132" s="215"/>
      <c r="L132" s="1"/>
      <c r="M132" s="1"/>
      <c r="N132" s="283"/>
      <c r="O132" s="1"/>
      <c r="P132" s="283"/>
      <c r="Q132" s="215"/>
      <c r="R132" s="428"/>
      <c r="S132" s="452"/>
      <c r="T132" s="453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  <c r="BT132" s="32"/>
      <c r="BU132" s="32"/>
      <c r="BV132" s="32"/>
      <c r="BW132" s="32"/>
      <c r="BX132" s="32"/>
      <c r="BY132" s="32"/>
      <c r="BZ132" s="32"/>
      <c r="CA132" s="32"/>
      <c r="CB132" s="32"/>
      <c r="CC132" s="32"/>
      <c r="CD132" s="32"/>
      <c r="CE132" s="32"/>
      <c r="CF132" s="32"/>
      <c r="CG132" s="32"/>
      <c r="CH132" s="32"/>
      <c r="CI132" s="32"/>
      <c r="CJ132" s="32"/>
      <c r="CK132" s="32"/>
      <c r="CL132" s="32"/>
      <c r="CM132" s="32"/>
      <c r="CN132" s="32"/>
      <c r="CO132" s="32"/>
      <c r="CP132" s="32"/>
      <c r="CQ132" s="32"/>
      <c r="CR132" s="32"/>
      <c r="CS132" s="32"/>
      <c r="CT132" s="32"/>
      <c r="CU132" s="32"/>
      <c r="CV132" s="32"/>
      <c r="CW132" s="32"/>
      <c r="CX132" s="32"/>
      <c r="CY132" s="32"/>
      <c r="CZ132" s="32"/>
      <c r="DA132" s="32"/>
      <c r="DB132" s="32"/>
      <c r="DC132" s="32"/>
      <c r="DD132" s="32"/>
      <c r="DE132" s="32"/>
      <c r="DF132" s="32"/>
      <c r="DG132" s="32"/>
      <c r="DH132" s="32"/>
      <c r="DI132" s="32"/>
      <c r="DJ132" s="32"/>
      <c r="DK132" s="32"/>
      <c r="DL132" s="32"/>
      <c r="DM132" s="32"/>
    </row>
    <row r="133" spans="1:117" s="33" customFormat="1" ht="15.65" customHeight="1" x14ac:dyDescent="0.25">
      <c r="A133" s="215"/>
      <c r="B133" s="39"/>
      <c r="C133" s="131"/>
      <c r="D133" s="131"/>
      <c r="E133" s="131"/>
      <c r="F133" s="131"/>
      <c r="G133" s="131"/>
      <c r="H133" s="131"/>
      <c r="I133" s="1"/>
      <c r="J133" s="69"/>
      <c r="K133" s="215"/>
      <c r="L133" s="1"/>
      <c r="M133" s="1"/>
      <c r="N133" s="283"/>
      <c r="O133" s="1"/>
      <c r="P133" s="283"/>
      <c r="Q133" s="215"/>
      <c r="R133" s="428"/>
      <c r="S133" s="452"/>
      <c r="T133" s="453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32"/>
      <c r="BM133" s="32"/>
      <c r="BN133" s="32"/>
      <c r="BO133" s="32"/>
      <c r="BP133" s="32"/>
      <c r="BQ133" s="32"/>
      <c r="BR133" s="32"/>
      <c r="BS133" s="32"/>
      <c r="BT133" s="32"/>
      <c r="BU133" s="32"/>
      <c r="BV133" s="32"/>
      <c r="BW133" s="32"/>
      <c r="BX133" s="32"/>
      <c r="BY133" s="32"/>
      <c r="BZ133" s="32"/>
      <c r="CA133" s="32"/>
      <c r="CB133" s="32"/>
      <c r="CC133" s="32"/>
      <c r="CD133" s="32"/>
      <c r="CE133" s="32"/>
      <c r="CF133" s="32"/>
      <c r="CG133" s="32"/>
      <c r="CH133" s="32"/>
      <c r="CI133" s="32"/>
      <c r="CJ133" s="32"/>
      <c r="CK133" s="32"/>
      <c r="CL133" s="32"/>
      <c r="CM133" s="32"/>
      <c r="CN133" s="32"/>
      <c r="CO133" s="32"/>
      <c r="CP133" s="32"/>
      <c r="CQ133" s="32"/>
      <c r="CR133" s="32"/>
      <c r="CS133" s="32"/>
      <c r="CT133" s="32"/>
      <c r="CU133" s="32"/>
      <c r="CV133" s="32"/>
      <c r="CW133" s="32"/>
      <c r="CX133" s="32"/>
      <c r="CY133" s="32"/>
      <c r="CZ133" s="32"/>
      <c r="DA133" s="32"/>
      <c r="DB133" s="32"/>
      <c r="DC133" s="32"/>
      <c r="DD133" s="32"/>
      <c r="DE133" s="32"/>
      <c r="DF133" s="32"/>
      <c r="DG133" s="32"/>
      <c r="DH133" s="32"/>
      <c r="DI133" s="32"/>
      <c r="DJ133" s="32"/>
      <c r="DK133" s="32"/>
      <c r="DL133" s="32"/>
      <c r="DM133" s="32"/>
    </row>
    <row r="134" spans="1:117" s="33" customFormat="1" ht="15.65" customHeight="1" x14ac:dyDescent="0.25">
      <c r="A134" s="215"/>
      <c r="B134" s="39"/>
      <c r="C134" s="131"/>
      <c r="D134" s="131"/>
      <c r="E134" s="131"/>
      <c r="F134" s="131"/>
      <c r="G134" s="131"/>
      <c r="H134" s="131"/>
      <c r="I134" s="1"/>
      <c r="J134" s="69"/>
      <c r="K134" s="215"/>
      <c r="L134" s="1"/>
      <c r="M134" s="1"/>
      <c r="N134" s="283"/>
      <c r="O134" s="1"/>
      <c r="P134" s="283"/>
      <c r="Q134" s="215"/>
      <c r="R134" s="428"/>
      <c r="S134" s="428"/>
      <c r="T134" s="451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  <c r="BN134" s="32"/>
      <c r="BO134" s="32"/>
      <c r="BP134" s="32"/>
      <c r="BQ134" s="32"/>
      <c r="BR134" s="32"/>
      <c r="BS134" s="32"/>
      <c r="BT134" s="32"/>
      <c r="BU134" s="32"/>
      <c r="BV134" s="32"/>
      <c r="BW134" s="32"/>
      <c r="BX134" s="32"/>
      <c r="BY134" s="32"/>
      <c r="BZ134" s="32"/>
      <c r="CA134" s="32"/>
      <c r="CB134" s="32"/>
      <c r="CC134" s="32"/>
      <c r="CD134" s="32"/>
      <c r="CE134" s="32"/>
      <c r="CF134" s="32"/>
      <c r="CG134" s="32"/>
      <c r="CH134" s="32"/>
      <c r="CI134" s="32"/>
      <c r="CJ134" s="32"/>
      <c r="CK134" s="32"/>
      <c r="CL134" s="32"/>
      <c r="CM134" s="32"/>
      <c r="CN134" s="32"/>
      <c r="CO134" s="32"/>
      <c r="CP134" s="32"/>
      <c r="CQ134" s="32"/>
      <c r="CR134" s="32"/>
      <c r="CS134" s="32"/>
      <c r="CT134" s="32"/>
      <c r="CU134" s="32"/>
      <c r="CV134" s="32"/>
      <c r="CW134" s="32"/>
      <c r="CX134" s="32"/>
      <c r="CY134" s="32"/>
      <c r="CZ134" s="32"/>
      <c r="DA134" s="32"/>
      <c r="DB134" s="32"/>
      <c r="DC134" s="32"/>
      <c r="DD134" s="32"/>
      <c r="DE134" s="32"/>
      <c r="DF134" s="32"/>
      <c r="DG134" s="32"/>
      <c r="DH134" s="32"/>
      <c r="DI134" s="32"/>
      <c r="DJ134" s="32"/>
      <c r="DK134" s="32"/>
      <c r="DL134" s="32"/>
      <c r="DM134" s="32"/>
    </row>
    <row r="135" spans="1:117" s="33" customFormat="1" ht="15.65" customHeight="1" x14ac:dyDescent="0.25">
      <c r="A135" s="215"/>
      <c r="B135" s="39"/>
      <c r="C135" s="131"/>
      <c r="D135" s="131"/>
      <c r="E135" s="131"/>
      <c r="F135" s="131"/>
      <c r="G135" s="131"/>
      <c r="H135" s="131"/>
      <c r="I135" s="1"/>
      <c r="J135" s="69"/>
      <c r="K135" s="215"/>
      <c r="L135" s="1"/>
      <c r="M135" s="1"/>
      <c r="N135" s="283"/>
      <c r="O135" s="1"/>
      <c r="P135" s="283"/>
      <c r="Q135" s="215"/>
      <c r="R135" s="428"/>
      <c r="S135" s="428"/>
      <c r="T135" s="451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32"/>
      <c r="BM135" s="32"/>
      <c r="BN135" s="32"/>
      <c r="BO135" s="32"/>
      <c r="BP135" s="32"/>
      <c r="BQ135" s="32"/>
      <c r="BR135" s="32"/>
      <c r="BS135" s="32"/>
      <c r="BT135" s="32"/>
      <c r="BU135" s="32"/>
      <c r="BV135" s="32"/>
      <c r="BW135" s="32"/>
      <c r="BX135" s="32"/>
      <c r="BY135" s="32"/>
      <c r="BZ135" s="32"/>
      <c r="CA135" s="32"/>
      <c r="CB135" s="32"/>
      <c r="CC135" s="32"/>
      <c r="CD135" s="32"/>
      <c r="CE135" s="32"/>
      <c r="CF135" s="32"/>
      <c r="CG135" s="32"/>
      <c r="CH135" s="32"/>
      <c r="CI135" s="32"/>
      <c r="CJ135" s="32"/>
      <c r="CK135" s="32"/>
      <c r="CL135" s="32"/>
      <c r="CM135" s="32"/>
      <c r="CN135" s="32"/>
      <c r="CO135" s="32"/>
      <c r="CP135" s="32"/>
      <c r="CQ135" s="32"/>
      <c r="CR135" s="32"/>
      <c r="CS135" s="32"/>
      <c r="CT135" s="32"/>
      <c r="CU135" s="32"/>
      <c r="CV135" s="32"/>
      <c r="CW135" s="32"/>
      <c r="CX135" s="32"/>
      <c r="CY135" s="32"/>
      <c r="CZ135" s="32"/>
      <c r="DA135" s="32"/>
      <c r="DB135" s="32"/>
      <c r="DC135" s="32"/>
      <c r="DD135" s="32"/>
      <c r="DE135" s="32"/>
      <c r="DF135" s="32"/>
      <c r="DG135" s="32"/>
      <c r="DH135" s="32"/>
      <c r="DI135" s="32"/>
      <c r="DJ135" s="32"/>
      <c r="DK135" s="32"/>
      <c r="DL135" s="32"/>
      <c r="DM135" s="32"/>
    </row>
    <row r="136" spans="1:117" s="33" customFormat="1" ht="15.65" customHeight="1" x14ac:dyDescent="0.25">
      <c r="A136" s="215"/>
      <c r="B136" s="39"/>
      <c r="C136" s="131"/>
      <c r="D136" s="131"/>
      <c r="E136" s="131"/>
      <c r="F136" s="131"/>
      <c r="G136" s="131"/>
      <c r="H136" s="131"/>
      <c r="I136" s="1"/>
      <c r="J136" s="69"/>
      <c r="K136" s="215"/>
      <c r="L136" s="1"/>
      <c r="M136" s="1"/>
      <c r="N136" s="283"/>
      <c r="O136" s="1"/>
      <c r="P136" s="283"/>
      <c r="Q136" s="215"/>
      <c r="R136" s="428"/>
      <c r="S136" s="428"/>
      <c r="T136" s="451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  <c r="BT136" s="32"/>
      <c r="BU136" s="32"/>
      <c r="BV136" s="32"/>
      <c r="BW136" s="32"/>
      <c r="BX136" s="32"/>
      <c r="BY136" s="32"/>
      <c r="BZ136" s="32"/>
      <c r="CA136" s="32"/>
      <c r="CB136" s="32"/>
      <c r="CC136" s="32"/>
      <c r="CD136" s="32"/>
      <c r="CE136" s="32"/>
      <c r="CF136" s="32"/>
      <c r="CG136" s="32"/>
      <c r="CH136" s="32"/>
      <c r="CI136" s="32"/>
      <c r="CJ136" s="32"/>
      <c r="CK136" s="32"/>
      <c r="CL136" s="32"/>
      <c r="CM136" s="32"/>
      <c r="CN136" s="32"/>
      <c r="CO136" s="32"/>
      <c r="CP136" s="32"/>
      <c r="CQ136" s="32"/>
      <c r="CR136" s="32"/>
      <c r="CS136" s="32"/>
      <c r="CT136" s="32"/>
      <c r="CU136" s="32"/>
      <c r="CV136" s="32"/>
      <c r="CW136" s="32"/>
      <c r="CX136" s="32"/>
      <c r="CY136" s="32"/>
      <c r="CZ136" s="32"/>
      <c r="DA136" s="32"/>
      <c r="DB136" s="32"/>
      <c r="DC136" s="32"/>
      <c r="DD136" s="32"/>
      <c r="DE136" s="32"/>
      <c r="DF136" s="32"/>
      <c r="DG136" s="32"/>
      <c r="DH136" s="32"/>
      <c r="DI136" s="32"/>
      <c r="DJ136" s="32"/>
      <c r="DK136" s="32"/>
      <c r="DL136" s="32"/>
      <c r="DM136" s="32"/>
    </row>
    <row r="137" spans="1:117" s="33" customFormat="1" ht="15.65" customHeight="1" x14ac:dyDescent="0.25">
      <c r="A137" s="215"/>
      <c r="B137" s="39"/>
      <c r="C137" s="131"/>
      <c r="D137" s="131"/>
      <c r="E137" s="131"/>
      <c r="F137" s="131"/>
      <c r="G137" s="131"/>
      <c r="H137" s="131"/>
      <c r="I137" s="1"/>
      <c r="J137" s="69"/>
      <c r="K137" s="215"/>
      <c r="L137" s="1"/>
      <c r="M137" s="1"/>
      <c r="N137" s="283"/>
      <c r="O137" s="1"/>
      <c r="P137" s="283"/>
      <c r="Q137" s="215"/>
      <c r="R137" s="428"/>
      <c r="S137" s="428"/>
      <c r="T137" s="451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  <c r="BH137" s="32"/>
      <c r="BI137" s="32"/>
      <c r="BJ137" s="32"/>
      <c r="BK137" s="32"/>
      <c r="BL137" s="32"/>
      <c r="BM137" s="32"/>
      <c r="BN137" s="32"/>
      <c r="BO137" s="32"/>
      <c r="BP137" s="32"/>
      <c r="BQ137" s="32"/>
      <c r="BR137" s="32"/>
      <c r="BS137" s="32"/>
      <c r="BT137" s="32"/>
      <c r="BU137" s="32"/>
      <c r="BV137" s="32"/>
      <c r="BW137" s="32"/>
      <c r="BX137" s="32"/>
      <c r="BY137" s="32"/>
      <c r="BZ137" s="32"/>
      <c r="CA137" s="32"/>
      <c r="CB137" s="32"/>
      <c r="CC137" s="32"/>
      <c r="CD137" s="32"/>
      <c r="CE137" s="32"/>
      <c r="CF137" s="32"/>
      <c r="CG137" s="32"/>
      <c r="CH137" s="32"/>
      <c r="CI137" s="32"/>
      <c r="CJ137" s="32"/>
      <c r="CK137" s="32"/>
      <c r="CL137" s="32"/>
      <c r="CM137" s="32"/>
      <c r="CN137" s="32"/>
      <c r="CO137" s="32"/>
      <c r="CP137" s="32"/>
      <c r="CQ137" s="32"/>
      <c r="CR137" s="32"/>
      <c r="CS137" s="32"/>
      <c r="CT137" s="32"/>
      <c r="CU137" s="32"/>
      <c r="CV137" s="32"/>
      <c r="CW137" s="32"/>
      <c r="CX137" s="32"/>
      <c r="CY137" s="32"/>
      <c r="CZ137" s="32"/>
      <c r="DA137" s="32"/>
      <c r="DB137" s="32"/>
      <c r="DC137" s="32"/>
      <c r="DD137" s="32"/>
      <c r="DE137" s="32"/>
      <c r="DF137" s="32"/>
      <c r="DG137" s="32"/>
      <c r="DH137" s="32"/>
      <c r="DI137" s="32"/>
      <c r="DJ137" s="32"/>
      <c r="DK137" s="32"/>
      <c r="DL137" s="32"/>
      <c r="DM137" s="32"/>
    </row>
    <row r="138" spans="1:117" s="33" customFormat="1" ht="15.65" customHeight="1" x14ac:dyDescent="0.25">
      <c r="A138" s="215"/>
      <c r="B138" s="39"/>
      <c r="C138" s="131"/>
      <c r="D138" s="131"/>
      <c r="E138" s="131"/>
      <c r="F138" s="131"/>
      <c r="G138" s="131"/>
      <c r="H138" s="131"/>
      <c r="I138" s="1"/>
      <c r="J138" s="69"/>
      <c r="K138" s="215"/>
      <c r="L138" s="1"/>
      <c r="M138" s="1"/>
      <c r="N138" s="283"/>
      <c r="O138" s="1"/>
      <c r="P138" s="283"/>
      <c r="Q138" s="215"/>
      <c r="R138" s="428"/>
      <c r="S138" s="428"/>
      <c r="T138" s="451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32"/>
      <c r="BM138" s="32"/>
      <c r="BN138" s="32"/>
      <c r="BO138" s="32"/>
      <c r="BP138" s="32"/>
      <c r="BQ138" s="32"/>
      <c r="BR138" s="32"/>
      <c r="BS138" s="32"/>
      <c r="BT138" s="32"/>
      <c r="BU138" s="32"/>
      <c r="BV138" s="32"/>
      <c r="BW138" s="32"/>
      <c r="BX138" s="32"/>
      <c r="BY138" s="32"/>
      <c r="BZ138" s="32"/>
      <c r="CA138" s="32"/>
      <c r="CB138" s="32"/>
      <c r="CC138" s="32"/>
      <c r="CD138" s="32"/>
      <c r="CE138" s="32"/>
      <c r="CF138" s="32"/>
      <c r="CG138" s="32"/>
      <c r="CH138" s="32"/>
      <c r="CI138" s="32"/>
      <c r="CJ138" s="32"/>
      <c r="CK138" s="32"/>
      <c r="CL138" s="32"/>
      <c r="CM138" s="32"/>
      <c r="CN138" s="32"/>
      <c r="CO138" s="32"/>
      <c r="CP138" s="32"/>
      <c r="CQ138" s="32"/>
      <c r="CR138" s="32"/>
      <c r="CS138" s="32"/>
      <c r="CT138" s="32"/>
      <c r="CU138" s="32"/>
      <c r="CV138" s="32"/>
      <c r="CW138" s="32"/>
      <c r="CX138" s="32"/>
      <c r="CY138" s="32"/>
      <c r="CZ138" s="32"/>
      <c r="DA138" s="32"/>
      <c r="DB138" s="32"/>
      <c r="DC138" s="32"/>
      <c r="DD138" s="32"/>
      <c r="DE138" s="32"/>
      <c r="DF138" s="32"/>
      <c r="DG138" s="32"/>
      <c r="DH138" s="32"/>
      <c r="DI138" s="32"/>
      <c r="DJ138" s="32"/>
      <c r="DK138" s="32"/>
      <c r="DL138" s="32"/>
      <c r="DM138" s="32"/>
    </row>
    <row r="139" spans="1:117" s="33" customFormat="1" ht="15.65" customHeight="1" x14ac:dyDescent="0.25">
      <c r="A139" s="215"/>
      <c r="B139" s="39"/>
      <c r="C139" s="131"/>
      <c r="D139" s="131"/>
      <c r="E139" s="131"/>
      <c r="F139" s="131"/>
      <c r="G139" s="131"/>
      <c r="H139" s="131"/>
      <c r="I139" s="1"/>
      <c r="J139" s="69"/>
      <c r="K139" s="215"/>
      <c r="L139" s="1"/>
      <c r="M139" s="1"/>
      <c r="N139" s="283"/>
      <c r="O139" s="1"/>
      <c r="P139" s="283"/>
      <c r="Q139" s="215"/>
      <c r="R139" s="428"/>
      <c r="S139" s="428"/>
      <c r="T139" s="451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  <c r="BI139" s="32"/>
      <c r="BJ139" s="32"/>
      <c r="BK139" s="32"/>
      <c r="BL139" s="32"/>
      <c r="BM139" s="32"/>
      <c r="BN139" s="32"/>
      <c r="BO139" s="32"/>
      <c r="BP139" s="32"/>
      <c r="BQ139" s="32"/>
      <c r="BR139" s="32"/>
      <c r="BS139" s="32"/>
      <c r="BT139" s="32"/>
      <c r="BU139" s="32"/>
      <c r="BV139" s="32"/>
      <c r="BW139" s="32"/>
      <c r="BX139" s="32"/>
      <c r="BY139" s="32"/>
      <c r="BZ139" s="32"/>
      <c r="CA139" s="32"/>
      <c r="CB139" s="32"/>
      <c r="CC139" s="32"/>
      <c r="CD139" s="32"/>
      <c r="CE139" s="32"/>
      <c r="CF139" s="32"/>
      <c r="CG139" s="32"/>
      <c r="CH139" s="32"/>
      <c r="CI139" s="32"/>
      <c r="CJ139" s="32"/>
      <c r="CK139" s="32"/>
      <c r="CL139" s="32"/>
      <c r="CM139" s="32"/>
      <c r="CN139" s="32"/>
      <c r="CO139" s="32"/>
      <c r="CP139" s="32"/>
      <c r="CQ139" s="32"/>
      <c r="CR139" s="32"/>
      <c r="CS139" s="32"/>
      <c r="CT139" s="32"/>
      <c r="CU139" s="32"/>
      <c r="CV139" s="32"/>
      <c r="CW139" s="32"/>
      <c r="CX139" s="32"/>
      <c r="CY139" s="32"/>
      <c r="CZ139" s="32"/>
      <c r="DA139" s="32"/>
      <c r="DB139" s="32"/>
      <c r="DC139" s="32"/>
      <c r="DD139" s="32"/>
      <c r="DE139" s="32"/>
      <c r="DF139" s="32"/>
      <c r="DG139" s="32"/>
      <c r="DH139" s="32"/>
      <c r="DI139" s="32"/>
      <c r="DJ139" s="32"/>
      <c r="DK139" s="32"/>
      <c r="DL139" s="32"/>
      <c r="DM139" s="32"/>
    </row>
    <row r="140" spans="1:117" s="33" customFormat="1" ht="15.65" customHeight="1" x14ac:dyDescent="0.25">
      <c r="A140" s="215"/>
      <c r="B140" s="39"/>
      <c r="C140" s="131"/>
      <c r="D140" s="131"/>
      <c r="E140" s="131"/>
      <c r="F140" s="131"/>
      <c r="G140" s="131"/>
      <c r="H140" s="131"/>
      <c r="I140" s="1"/>
      <c r="J140" s="69"/>
      <c r="K140" s="215"/>
      <c r="L140" s="1"/>
      <c r="M140" s="1"/>
      <c r="N140" s="283"/>
      <c r="O140" s="1"/>
      <c r="P140" s="283"/>
      <c r="Q140" s="215"/>
      <c r="R140" s="428"/>
      <c r="S140" s="452"/>
      <c r="T140" s="453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32"/>
      <c r="BM140" s="32"/>
      <c r="BN140" s="32"/>
      <c r="BO140" s="32"/>
      <c r="BP140" s="32"/>
      <c r="BQ140" s="32"/>
      <c r="BR140" s="32"/>
      <c r="BS140" s="32"/>
      <c r="BT140" s="32"/>
      <c r="BU140" s="32"/>
      <c r="BV140" s="32"/>
      <c r="BW140" s="32"/>
      <c r="BX140" s="32"/>
      <c r="BY140" s="32"/>
      <c r="BZ140" s="32"/>
      <c r="CA140" s="32"/>
      <c r="CB140" s="32"/>
      <c r="CC140" s="32"/>
      <c r="CD140" s="32"/>
      <c r="CE140" s="32"/>
      <c r="CF140" s="32"/>
      <c r="CG140" s="32"/>
      <c r="CH140" s="32"/>
      <c r="CI140" s="32"/>
      <c r="CJ140" s="32"/>
      <c r="CK140" s="32"/>
      <c r="CL140" s="32"/>
      <c r="CM140" s="32"/>
      <c r="CN140" s="32"/>
      <c r="CO140" s="32"/>
      <c r="CP140" s="32"/>
      <c r="CQ140" s="32"/>
      <c r="CR140" s="32"/>
      <c r="CS140" s="32"/>
      <c r="CT140" s="32"/>
      <c r="CU140" s="32"/>
      <c r="CV140" s="32"/>
      <c r="CW140" s="32"/>
      <c r="CX140" s="32"/>
      <c r="CY140" s="32"/>
      <c r="CZ140" s="32"/>
      <c r="DA140" s="32"/>
      <c r="DB140" s="32"/>
      <c r="DC140" s="32"/>
      <c r="DD140" s="32"/>
      <c r="DE140" s="32"/>
      <c r="DF140" s="32"/>
      <c r="DG140" s="32"/>
      <c r="DH140" s="32"/>
      <c r="DI140" s="32"/>
      <c r="DJ140" s="32"/>
      <c r="DK140" s="32"/>
      <c r="DL140" s="32"/>
      <c r="DM140" s="32"/>
    </row>
    <row r="141" spans="1:117" s="33" customFormat="1" ht="15.65" customHeight="1" x14ac:dyDescent="0.25">
      <c r="A141" s="215"/>
      <c r="B141" s="39"/>
      <c r="C141" s="131"/>
      <c r="D141" s="131"/>
      <c r="E141" s="131"/>
      <c r="F141" s="131"/>
      <c r="G141" s="131"/>
      <c r="H141" s="131"/>
      <c r="I141" s="1"/>
      <c r="J141" s="69"/>
      <c r="K141" s="215"/>
      <c r="L141" s="1"/>
      <c r="M141" s="1"/>
      <c r="N141" s="283"/>
      <c r="O141" s="1"/>
      <c r="P141" s="283"/>
      <c r="Q141" s="215"/>
      <c r="R141" s="428"/>
      <c r="S141" s="452"/>
      <c r="T141" s="453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  <c r="BI141" s="32"/>
      <c r="BJ141" s="32"/>
      <c r="BK141" s="32"/>
      <c r="BL141" s="32"/>
      <c r="BM141" s="32"/>
      <c r="BN141" s="32"/>
      <c r="BO141" s="32"/>
      <c r="BP141" s="32"/>
      <c r="BQ141" s="32"/>
      <c r="BR141" s="32"/>
      <c r="BS141" s="32"/>
      <c r="BT141" s="32"/>
      <c r="BU141" s="32"/>
      <c r="BV141" s="32"/>
      <c r="BW141" s="32"/>
      <c r="BX141" s="32"/>
      <c r="BY141" s="32"/>
      <c r="BZ141" s="32"/>
      <c r="CA141" s="32"/>
      <c r="CB141" s="32"/>
      <c r="CC141" s="32"/>
      <c r="CD141" s="32"/>
      <c r="CE141" s="32"/>
      <c r="CF141" s="32"/>
      <c r="CG141" s="32"/>
      <c r="CH141" s="32"/>
      <c r="CI141" s="32"/>
      <c r="CJ141" s="32"/>
      <c r="CK141" s="32"/>
      <c r="CL141" s="32"/>
      <c r="CM141" s="32"/>
      <c r="CN141" s="32"/>
      <c r="CO141" s="32"/>
      <c r="CP141" s="32"/>
      <c r="CQ141" s="32"/>
      <c r="CR141" s="32"/>
      <c r="CS141" s="32"/>
      <c r="CT141" s="32"/>
      <c r="CU141" s="32"/>
      <c r="CV141" s="32"/>
      <c r="CW141" s="32"/>
      <c r="CX141" s="32"/>
      <c r="CY141" s="32"/>
      <c r="CZ141" s="32"/>
      <c r="DA141" s="32"/>
      <c r="DB141" s="32"/>
      <c r="DC141" s="32"/>
      <c r="DD141" s="32"/>
      <c r="DE141" s="32"/>
      <c r="DF141" s="32"/>
      <c r="DG141" s="32"/>
      <c r="DH141" s="32"/>
      <c r="DI141" s="32"/>
      <c r="DJ141" s="32"/>
      <c r="DK141" s="32"/>
      <c r="DL141" s="32"/>
      <c r="DM141" s="32"/>
    </row>
    <row r="142" spans="1:117" s="33" customFormat="1" ht="15.65" customHeight="1" x14ac:dyDescent="0.25">
      <c r="A142" s="215"/>
      <c r="B142" s="39"/>
      <c r="C142" s="131"/>
      <c r="D142" s="131"/>
      <c r="E142" s="131"/>
      <c r="F142" s="131"/>
      <c r="G142" s="131"/>
      <c r="H142" s="131"/>
      <c r="I142" s="1"/>
      <c r="J142" s="69"/>
      <c r="K142" s="215"/>
      <c r="L142" s="1"/>
      <c r="M142" s="1"/>
      <c r="N142" s="283"/>
      <c r="O142" s="1"/>
      <c r="P142" s="283"/>
      <c r="Q142" s="215"/>
      <c r="R142" s="428"/>
      <c r="S142" s="452"/>
      <c r="T142" s="453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  <c r="BH142" s="32"/>
      <c r="BI142" s="32"/>
      <c r="BJ142" s="32"/>
      <c r="BK142" s="32"/>
      <c r="BL142" s="32"/>
      <c r="BM142" s="32"/>
      <c r="BN142" s="32"/>
      <c r="BO142" s="32"/>
      <c r="BP142" s="32"/>
      <c r="BQ142" s="32"/>
      <c r="BR142" s="32"/>
      <c r="BS142" s="32"/>
      <c r="BT142" s="32"/>
      <c r="BU142" s="32"/>
      <c r="BV142" s="32"/>
      <c r="BW142" s="32"/>
      <c r="BX142" s="32"/>
      <c r="BY142" s="32"/>
      <c r="BZ142" s="32"/>
      <c r="CA142" s="32"/>
      <c r="CB142" s="32"/>
      <c r="CC142" s="32"/>
      <c r="CD142" s="32"/>
      <c r="CE142" s="32"/>
      <c r="CF142" s="32"/>
      <c r="CG142" s="32"/>
      <c r="CH142" s="32"/>
      <c r="CI142" s="32"/>
      <c r="CJ142" s="32"/>
      <c r="CK142" s="32"/>
      <c r="CL142" s="32"/>
      <c r="CM142" s="32"/>
      <c r="CN142" s="32"/>
      <c r="CO142" s="32"/>
      <c r="CP142" s="32"/>
      <c r="CQ142" s="32"/>
      <c r="CR142" s="32"/>
      <c r="CS142" s="32"/>
      <c r="CT142" s="32"/>
      <c r="CU142" s="32"/>
      <c r="CV142" s="32"/>
      <c r="CW142" s="32"/>
      <c r="CX142" s="32"/>
      <c r="CY142" s="32"/>
      <c r="CZ142" s="32"/>
      <c r="DA142" s="32"/>
      <c r="DB142" s="32"/>
      <c r="DC142" s="32"/>
      <c r="DD142" s="32"/>
      <c r="DE142" s="32"/>
      <c r="DF142" s="32"/>
      <c r="DG142" s="32"/>
      <c r="DH142" s="32"/>
      <c r="DI142" s="32"/>
      <c r="DJ142" s="32"/>
      <c r="DK142" s="32"/>
      <c r="DL142" s="32"/>
      <c r="DM142" s="32"/>
    </row>
    <row r="143" spans="1:117" s="33" customFormat="1" ht="15.65" customHeight="1" x14ac:dyDescent="0.25">
      <c r="A143" s="215"/>
      <c r="B143" s="39"/>
      <c r="C143" s="131"/>
      <c r="D143" s="131"/>
      <c r="E143" s="131"/>
      <c r="F143" s="131"/>
      <c r="G143" s="131"/>
      <c r="H143" s="131"/>
      <c r="I143" s="1"/>
      <c r="J143" s="69"/>
      <c r="K143" s="215"/>
      <c r="L143" s="1"/>
      <c r="M143" s="1"/>
      <c r="N143" s="283"/>
      <c r="O143" s="1"/>
      <c r="P143" s="283"/>
      <c r="Q143" s="215"/>
      <c r="R143" s="428"/>
      <c r="S143" s="452"/>
      <c r="T143" s="453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  <c r="BI143" s="32"/>
      <c r="BJ143" s="32"/>
      <c r="BK143" s="32"/>
      <c r="BL143" s="32"/>
      <c r="BM143" s="32"/>
      <c r="BN143" s="32"/>
      <c r="BO143" s="32"/>
      <c r="BP143" s="32"/>
      <c r="BQ143" s="32"/>
      <c r="BR143" s="32"/>
      <c r="BS143" s="32"/>
      <c r="BT143" s="32"/>
      <c r="BU143" s="32"/>
      <c r="BV143" s="32"/>
      <c r="BW143" s="32"/>
      <c r="BX143" s="32"/>
      <c r="BY143" s="32"/>
      <c r="BZ143" s="32"/>
      <c r="CA143" s="32"/>
      <c r="CB143" s="32"/>
      <c r="CC143" s="32"/>
      <c r="CD143" s="32"/>
      <c r="CE143" s="32"/>
      <c r="CF143" s="32"/>
      <c r="CG143" s="32"/>
      <c r="CH143" s="32"/>
      <c r="CI143" s="32"/>
      <c r="CJ143" s="32"/>
      <c r="CK143" s="32"/>
      <c r="CL143" s="32"/>
      <c r="CM143" s="32"/>
      <c r="CN143" s="32"/>
      <c r="CO143" s="32"/>
      <c r="CP143" s="32"/>
      <c r="CQ143" s="32"/>
      <c r="CR143" s="32"/>
      <c r="CS143" s="32"/>
      <c r="CT143" s="32"/>
      <c r="CU143" s="32"/>
      <c r="CV143" s="32"/>
      <c r="CW143" s="32"/>
      <c r="CX143" s="32"/>
      <c r="CY143" s="32"/>
      <c r="CZ143" s="32"/>
      <c r="DA143" s="32"/>
      <c r="DB143" s="32"/>
      <c r="DC143" s="32"/>
      <c r="DD143" s="32"/>
      <c r="DE143" s="32"/>
      <c r="DF143" s="32"/>
      <c r="DG143" s="32"/>
      <c r="DH143" s="32"/>
      <c r="DI143" s="32"/>
      <c r="DJ143" s="32"/>
      <c r="DK143" s="32"/>
      <c r="DL143" s="32"/>
      <c r="DM143" s="32"/>
    </row>
    <row r="144" spans="1:117" s="33" customFormat="1" ht="15.65" customHeight="1" x14ac:dyDescent="0.25">
      <c r="A144" s="215"/>
      <c r="B144" s="39"/>
      <c r="C144" s="131"/>
      <c r="D144" s="131"/>
      <c r="E144" s="131"/>
      <c r="F144" s="131"/>
      <c r="G144" s="131"/>
      <c r="H144" s="131"/>
      <c r="I144" s="1"/>
      <c r="J144" s="69"/>
      <c r="K144" s="215"/>
      <c r="L144" s="1"/>
      <c r="M144" s="1"/>
      <c r="N144" s="283"/>
      <c r="O144" s="1"/>
      <c r="P144" s="283"/>
      <c r="Q144" s="215"/>
      <c r="R144" s="428"/>
      <c r="S144" s="452"/>
      <c r="T144" s="453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2"/>
      <c r="BM144" s="32"/>
      <c r="BN144" s="32"/>
      <c r="BO144" s="32"/>
      <c r="BP144" s="32"/>
      <c r="BQ144" s="32"/>
      <c r="BR144" s="32"/>
      <c r="BS144" s="32"/>
      <c r="BT144" s="32"/>
      <c r="BU144" s="32"/>
      <c r="BV144" s="32"/>
      <c r="BW144" s="32"/>
      <c r="BX144" s="32"/>
      <c r="BY144" s="32"/>
      <c r="BZ144" s="32"/>
      <c r="CA144" s="32"/>
      <c r="CB144" s="32"/>
      <c r="CC144" s="32"/>
      <c r="CD144" s="32"/>
      <c r="CE144" s="32"/>
      <c r="CF144" s="32"/>
      <c r="CG144" s="32"/>
      <c r="CH144" s="32"/>
      <c r="CI144" s="32"/>
      <c r="CJ144" s="32"/>
      <c r="CK144" s="32"/>
      <c r="CL144" s="32"/>
      <c r="CM144" s="32"/>
      <c r="CN144" s="32"/>
      <c r="CO144" s="32"/>
      <c r="CP144" s="32"/>
      <c r="CQ144" s="32"/>
      <c r="CR144" s="32"/>
      <c r="CS144" s="32"/>
      <c r="CT144" s="32"/>
      <c r="CU144" s="32"/>
      <c r="CV144" s="32"/>
      <c r="CW144" s="32"/>
      <c r="CX144" s="32"/>
      <c r="CY144" s="32"/>
      <c r="CZ144" s="32"/>
      <c r="DA144" s="32"/>
      <c r="DB144" s="32"/>
      <c r="DC144" s="32"/>
      <c r="DD144" s="32"/>
      <c r="DE144" s="32"/>
      <c r="DF144" s="32"/>
      <c r="DG144" s="32"/>
      <c r="DH144" s="32"/>
      <c r="DI144" s="32"/>
      <c r="DJ144" s="32"/>
      <c r="DK144" s="32"/>
      <c r="DL144" s="32"/>
      <c r="DM144" s="32"/>
    </row>
    <row r="145" spans="1:117" s="33" customFormat="1" ht="15.65" customHeight="1" x14ac:dyDescent="0.25">
      <c r="A145" s="215"/>
      <c r="B145" s="39"/>
      <c r="C145" s="131"/>
      <c r="D145" s="131"/>
      <c r="E145" s="131"/>
      <c r="F145" s="131"/>
      <c r="G145" s="131"/>
      <c r="H145" s="131"/>
      <c r="I145" s="1"/>
      <c r="J145" s="69"/>
      <c r="K145" s="215"/>
      <c r="L145" s="1"/>
      <c r="M145" s="1"/>
      <c r="N145" s="283"/>
      <c r="O145" s="1"/>
      <c r="P145" s="283"/>
      <c r="Q145" s="215"/>
      <c r="R145" s="428"/>
      <c r="S145" s="452"/>
      <c r="T145" s="453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  <c r="BH145" s="32"/>
      <c r="BI145" s="32"/>
      <c r="BJ145" s="32"/>
      <c r="BK145" s="32"/>
      <c r="BL145" s="32"/>
      <c r="BM145" s="32"/>
      <c r="BN145" s="32"/>
      <c r="BO145" s="32"/>
      <c r="BP145" s="32"/>
      <c r="BQ145" s="32"/>
      <c r="BR145" s="32"/>
      <c r="BS145" s="32"/>
      <c r="BT145" s="32"/>
      <c r="BU145" s="32"/>
      <c r="BV145" s="32"/>
      <c r="BW145" s="32"/>
      <c r="BX145" s="32"/>
      <c r="BY145" s="32"/>
      <c r="BZ145" s="32"/>
      <c r="CA145" s="32"/>
      <c r="CB145" s="32"/>
      <c r="CC145" s="32"/>
      <c r="CD145" s="32"/>
      <c r="CE145" s="32"/>
      <c r="CF145" s="32"/>
      <c r="CG145" s="32"/>
      <c r="CH145" s="32"/>
      <c r="CI145" s="32"/>
      <c r="CJ145" s="32"/>
      <c r="CK145" s="32"/>
      <c r="CL145" s="32"/>
      <c r="CM145" s="32"/>
      <c r="CN145" s="32"/>
      <c r="CO145" s="32"/>
      <c r="CP145" s="32"/>
      <c r="CQ145" s="32"/>
      <c r="CR145" s="32"/>
      <c r="CS145" s="32"/>
      <c r="CT145" s="32"/>
      <c r="CU145" s="32"/>
      <c r="CV145" s="32"/>
      <c r="CW145" s="32"/>
      <c r="CX145" s="32"/>
      <c r="CY145" s="32"/>
      <c r="CZ145" s="32"/>
      <c r="DA145" s="32"/>
      <c r="DB145" s="32"/>
      <c r="DC145" s="32"/>
      <c r="DD145" s="32"/>
      <c r="DE145" s="32"/>
      <c r="DF145" s="32"/>
      <c r="DG145" s="32"/>
      <c r="DH145" s="32"/>
      <c r="DI145" s="32"/>
      <c r="DJ145" s="32"/>
      <c r="DK145" s="32"/>
      <c r="DL145" s="32"/>
      <c r="DM145" s="32"/>
    </row>
    <row r="146" spans="1:117" s="33" customFormat="1" ht="15.65" customHeight="1" x14ac:dyDescent="0.25">
      <c r="A146" s="215"/>
      <c r="B146" s="39"/>
      <c r="C146" s="131"/>
      <c r="D146" s="131"/>
      <c r="E146" s="131"/>
      <c r="F146" s="131"/>
      <c r="G146" s="131"/>
      <c r="H146" s="131"/>
      <c r="I146" s="1"/>
      <c r="J146" s="69"/>
      <c r="K146" s="215"/>
      <c r="L146" s="1"/>
      <c r="M146" s="1"/>
      <c r="N146" s="283"/>
      <c r="O146" s="1"/>
      <c r="P146" s="283"/>
      <c r="Q146" s="215"/>
      <c r="R146" s="428"/>
      <c r="S146" s="452"/>
      <c r="T146" s="453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32"/>
      <c r="BM146" s="32"/>
      <c r="BN146" s="32"/>
      <c r="BO146" s="32"/>
      <c r="BP146" s="32"/>
      <c r="BQ146" s="32"/>
      <c r="BR146" s="32"/>
      <c r="BS146" s="32"/>
      <c r="BT146" s="32"/>
      <c r="BU146" s="32"/>
      <c r="BV146" s="32"/>
      <c r="BW146" s="32"/>
      <c r="BX146" s="32"/>
      <c r="BY146" s="32"/>
      <c r="BZ146" s="32"/>
      <c r="CA146" s="32"/>
      <c r="CB146" s="32"/>
      <c r="CC146" s="32"/>
      <c r="CD146" s="32"/>
      <c r="CE146" s="32"/>
      <c r="CF146" s="32"/>
      <c r="CG146" s="32"/>
      <c r="CH146" s="32"/>
      <c r="CI146" s="32"/>
      <c r="CJ146" s="32"/>
      <c r="CK146" s="32"/>
      <c r="CL146" s="32"/>
      <c r="CM146" s="32"/>
      <c r="CN146" s="32"/>
      <c r="CO146" s="32"/>
      <c r="CP146" s="32"/>
      <c r="CQ146" s="32"/>
      <c r="CR146" s="32"/>
      <c r="CS146" s="32"/>
      <c r="CT146" s="32"/>
      <c r="CU146" s="32"/>
      <c r="CV146" s="32"/>
      <c r="CW146" s="32"/>
      <c r="CX146" s="32"/>
      <c r="CY146" s="32"/>
      <c r="CZ146" s="32"/>
      <c r="DA146" s="32"/>
      <c r="DB146" s="32"/>
      <c r="DC146" s="32"/>
      <c r="DD146" s="32"/>
      <c r="DE146" s="32"/>
      <c r="DF146" s="32"/>
      <c r="DG146" s="32"/>
      <c r="DH146" s="32"/>
      <c r="DI146" s="32"/>
      <c r="DJ146" s="32"/>
      <c r="DK146" s="32"/>
      <c r="DL146" s="32"/>
      <c r="DM146" s="32"/>
    </row>
    <row r="147" spans="1:117" s="33" customFormat="1" ht="15.65" customHeight="1" x14ac:dyDescent="0.25">
      <c r="A147" s="215"/>
      <c r="B147" s="39"/>
      <c r="C147" s="131"/>
      <c r="D147" s="131"/>
      <c r="E147" s="131"/>
      <c r="F147" s="131"/>
      <c r="G147" s="131"/>
      <c r="H147" s="131"/>
      <c r="I147" s="1"/>
      <c r="J147" s="69"/>
      <c r="K147" s="215"/>
      <c r="L147" s="1"/>
      <c r="M147" s="1"/>
      <c r="N147" s="283"/>
      <c r="O147" s="1"/>
      <c r="P147" s="283"/>
      <c r="Q147" s="215"/>
      <c r="R147" s="428"/>
      <c r="S147" s="452"/>
      <c r="T147" s="453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32"/>
      <c r="BM147" s="32"/>
      <c r="BN147" s="32"/>
      <c r="BO147" s="32"/>
      <c r="BP147" s="32"/>
      <c r="BQ147" s="32"/>
      <c r="BR147" s="32"/>
      <c r="BS147" s="32"/>
      <c r="BT147" s="32"/>
      <c r="BU147" s="32"/>
      <c r="BV147" s="32"/>
      <c r="BW147" s="32"/>
      <c r="BX147" s="32"/>
      <c r="BY147" s="32"/>
      <c r="BZ147" s="32"/>
      <c r="CA147" s="32"/>
      <c r="CB147" s="32"/>
      <c r="CC147" s="32"/>
      <c r="CD147" s="32"/>
      <c r="CE147" s="32"/>
      <c r="CF147" s="32"/>
      <c r="CG147" s="32"/>
      <c r="CH147" s="32"/>
      <c r="CI147" s="32"/>
      <c r="CJ147" s="32"/>
      <c r="CK147" s="32"/>
      <c r="CL147" s="32"/>
      <c r="CM147" s="32"/>
      <c r="CN147" s="32"/>
      <c r="CO147" s="32"/>
      <c r="CP147" s="32"/>
      <c r="CQ147" s="32"/>
      <c r="CR147" s="32"/>
      <c r="CS147" s="32"/>
      <c r="CT147" s="32"/>
      <c r="CU147" s="32"/>
      <c r="CV147" s="32"/>
      <c r="CW147" s="32"/>
      <c r="CX147" s="32"/>
      <c r="CY147" s="32"/>
      <c r="CZ147" s="32"/>
      <c r="DA147" s="32"/>
      <c r="DB147" s="32"/>
      <c r="DC147" s="32"/>
      <c r="DD147" s="32"/>
      <c r="DE147" s="32"/>
      <c r="DF147" s="32"/>
      <c r="DG147" s="32"/>
      <c r="DH147" s="32"/>
      <c r="DI147" s="32"/>
      <c r="DJ147" s="32"/>
      <c r="DK147" s="32"/>
      <c r="DL147" s="32"/>
      <c r="DM147" s="32"/>
    </row>
    <row r="148" spans="1:117" s="33" customFormat="1" ht="15.65" customHeight="1" x14ac:dyDescent="0.25">
      <c r="A148" s="215"/>
      <c r="B148" s="39"/>
      <c r="C148" s="131"/>
      <c r="D148" s="131"/>
      <c r="E148" s="131"/>
      <c r="F148" s="131"/>
      <c r="G148" s="131"/>
      <c r="H148" s="131"/>
      <c r="I148" s="1"/>
      <c r="J148" s="69"/>
      <c r="K148" s="215"/>
      <c r="L148" s="1"/>
      <c r="M148" s="1"/>
      <c r="N148" s="283"/>
      <c r="O148" s="1"/>
      <c r="P148" s="283"/>
      <c r="Q148" s="215"/>
      <c r="R148" s="428"/>
      <c r="S148" s="452"/>
      <c r="T148" s="453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  <c r="BI148" s="32"/>
      <c r="BJ148" s="32"/>
      <c r="BK148" s="32"/>
      <c r="BL148" s="32"/>
      <c r="BM148" s="32"/>
      <c r="BN148" s="32"/>
      <c r="BO148" s="32"/>
      <c r="BP148" s="32"/>
      <c r="BQ148" s="32"/>
      <c r="BR148" s="32"/>
      <c r="BS148" s="32"/>
      <c r="BT148" s="32"/>
      <c r="BU148" s="32"/>
      <c r="BV148" s="32"/>
      <c r="BW148" s="32"/>
      <c r="BX148" s="32"/>
      <c r="BY148" s="32"/>
      <c r="BZ148" s="32"/>
      <c r="CA148" s="32"/>
      <c r="CB148" s="32"/>
      <c r="CC148" s="32"/>
      <c r="CD148" s="32"/>
      <c r="CE148" s="32"/>
      <c r="CF148" s="32"/>
      <c r="CG148" s="32"/>
      <c r="CH148" s="32"/>
      <c r="CI148" s="32"/>
      <c r="CJ148" s="32"/>
      <c r="CK148" s="32"/>
      <c r="CL148" s="32"/>
      <c r="CM148" s="32"/>
      <c r="CN148" s="32"/>
      <c r="CO148" s="32"/>
      <c r="CP148" s="32"/>
      <c r="CQ148" s="32"/>
      <c r="CR148" s="32"/>
      <c r="CS148" s="32"/>
      <c r="CT148" s="32"/>
      <c r="CU148" s="32"/>
      <c r="CV148" s="32"/>
      <c r="CW148" s="32"/>
      <c r="CX148" s="32"/>
      <c r="CY148" s="32"/>
      <c r="CZ148" s="32"/>
      <c r="DA148" s="32"/>
      <c r="DB148" s="32"/>
      <c r="DC148" s="32"/>
      <c r="DD148" s="32"/>
      <c r="DE148" s="32"/>
      <c r="DF148" s="32"/>
      <c r="DG148" s="32"/>
      <c r="DH148" s="32"/>
      <c r="DI148" s="32"/>
      <c r="DJ148" s="32"/>
      <c r="DK148" s="32"/>
      <c r="DL148" s="32"/>
      <c r="DM148" s="32"/>
    </row>
    <row r="149" spans="1:117" s="33" customFormat="1" ht="15.65" customHeight="1" x14ac:dyDescent="0.25">
      <c r="A149" s="215"/>
      <c r="B149" s="39"/>
      <c r="C149" s="131"/>
      <c r="D149" s="131"/>
      <c r="E149" s="131"/>
      <c r="F149" s="131"/>
      <c r="G149" s="131"/>
      <c r="H149" s="131"/>
      <c r="I149" s="1"/>
      <c r="J149" s="69"/>
      <c r="K149" s="215"/>
      <c r="L149" s="1"/>
      <c r="M149" s="1"/>
      <c r="N149" s="283"/>
      <c r="O149" s="1"/>
      <c r="P149" s="283"/>
      <c r="Q149" s="215"/>
      <c r="R149" s="428"/>
      <c r="S149" s="452"/>
      <c r="T149" s="453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32"/>
      <c r="BM149" s="32"/>
      <c r="BN149" s="32"/>
      <c r="BO149" s="32"/>
      <c r="BP149" s="32"/>
      <c r="BQ149" s="32"/>
      <c r="BR149" s="32"/>
      <c r="BS149" s="32"/>
      <c r="BT149" s="32"/>
      <c r="BU149" s="32"/>
      <c r="BV149" s="32"/>
      <c r="BW149" s="32"/>
      <c r="BX149" s="32"/>
      <c r="BY149" s="32"/>
      <c r="BZ149" s="32"/>
      <c r="CA149" s="32"/>
      <c r="CB149" s="32"/>
      <c r="CC149" s="32"/>
      <c r="CD149" s="32"/>
      <c r="CE149" s="32"/>
      <c r="CF149" s="32"/>
      <c r="CG149" s="32"/>
      <c r="CH149" s="32"/>
      <c r="CI149" s="32"/>
      <c r="CJ149" s="32"/>
      <c r="CK149" s="32"/>
      <c r="CL149" s="32"/>
      <c r="CM149" s="32"/>
      <c r="CN149" s="32"/>
      <c r="CO149" s="32"/>
      <c r="CP149" s="32"/>
      <c r="CQ149" s="32"/>
      <c r="CR149" s="32"/>
      <c r="CS149" s="32"/>
      <c r="CT149" s="32"/>
      <c r="CU149" s="32"/>
      <c r="CV149" s="32"/>
      <c r="CW149" s="32"/>
      <c r="CX149" s="32"/>
      <c r="CY149" s="32"/>
      <c r="CZ149" s="32"/>
      <c r="DA149" s="32"/>
      <c r="DB149" s="32"/>
      <c r="DC149" s="32"/>
      <c r="DD149" s="32"/>
      <c r="DE149" s="32"/>
      <c r="DF149" s="32"/>
      <c r="DG149" s="32"/>
      <c r="DH149" s="32"/>
      <c r="DI149" s="32"/>
      <c r="DJ149" s="32"/>
      <c r="DK149" s="32"/>
      <c r="DL149" s="32"/>
      <c r="DM149" s="32"/>
    </row>
    <row r="150" spans="1:117" s="33" customFormat="1" ht="15.65" customHeight="1" x14ac:dyDescent="0.25">
      <c r="A150" s="215"/>
      <c r="B150" s="39"/>
      <c r="C150" s="131"/>
      <c r="D150" s="131"/>
      <c r="E150" s="131"/>
      <c r="F150" s="131"/>
      <c r="G150" s="131"/>
      <c r="H150" s="131"/>
      <c r="I150" s="1"/>
      <c r="J150" s="69"/>
      <c r="K150" s="215"/>
      <c r="L150" s="1"/>
      <c r="M150" s="1"/>
      <c r="N150" s="283"/>
      <c r="O150" s="1"/>
      <c r="P150" s="283"/>
      <c r="Q150" s="215"/>
      <c r="R150" s="428"/>
      <c r="S150" s="452"/>
      <c r="T150" s="453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  <c r="BM150" s="32"/>
      <c r="BN150" s="32"/>
      <c r="BO150" s="32"/>
      <c r="BP150" s="32"/>
      <c r="BQ150" s="32"/>
      <c r="BR150" s="32"/>
      <c r="BS150" s="32"/>
      <c r="BT150" s="32"/>
      <c r="BU150" s="32"/>
      <c r="BV150" s="32"/>
      <c r="BW150" s="32"/>
      <c r="BX150" s="32"/>
      <c r="BY150" s="32"/>
      <c r="BZ150" s="32"/>
      <c r="CA150" s="32"/>
      <c r="CB150" s="32"/>
      <c r="CC150" s="32"/>
      <c r="CD150" s="32"/>
      <c r="CE150" s="32"/>
      <c r="CF150" s="32"/>
      <c r="CG150" s="32"/>
      <c r="CH150" s="32"/>
      <c r="CI150" s="32"/>
      <c r="CJ150" s="32"/>
      <c r="CK150" s="32"/>
      <c r="CL150" s="32"/>
      <c r="CM150" s="32"/>
      <c r="CN150" s="32"/>
      <c r="CO150" s="32"/>
      <c r="CP150" s="32"/>
      <c r="CQ150" s="32"/>
      <c r="CR150" s="32"/>
      <c r="CS150" s="32"/>
      <c r="CT150" s="32"/>
      <c r="CU150" s="32"/>
      <c r="CV150" s="32"/>
      <c r="CW150" s="32"/>
      <c r="CX150" s="32"/>
      <c r="CY150" s="32"/>
      <c r="CZ150" s="32"/>
      <c r="DA150" s="32"/>
      <c r="DB150" s="32"/>
      <c r="DC150" s="32"/>
      <c r="DD150" s="32"/>
      <c r="DE150" s="32"/>
      <c r="DF150" s="32"/>
      <c r="DG150" s="32"/>
      <c r="DH150" s="32"/>
      <c r="DI150" s="32"/>
      <c r="DJ150" s="32"/>
      <c r="DK150" s="32"/>
      <c r="DL150" s="32"/>
      <c r="DM150" s="32"/>
    </row>
    <row r="151" spans="1:117" s="33" customFormat="1" ht="15.65" customHeight="1" x14ac:dyDescent="0.25">
      <c r="A151" s="215"/>
      <c r="B151" s="39"/>
      <c r="C151" s="131"/>
      <c r="D151" s="131"/>
      <c r="E151" s="131"/>
      <c r="F151" s="131"/>
      <c r="G151" s="131"/>
      <c r="H151" s="131"/>
      <c r="I151" s="1"/>
      <c r="J151" s="69"/>
      <c r="K151" s="215"/>
      <c r="L151" s="1"/>
      <c r="M151" s="1"/>
      <c r="N151" s="283"/>
      <c r="O151" s="1"/>
      <c r="P151" s="283"/>
      <c r="Q151" s="215"/>
      <c r="R151" s="428"/>
      <c r="S151" s="452"/>
      <c r="T151" s="453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</row>
    <row r="152" spans="1:117" s="33" customFormat="1" ht="15.65" customHeight="1" x14ac:dyDescent="0.25">
      <c r="A152" s="215"/>
      <c r="B152" s="39"/>
      <c r="C152" s="131"/>
      <c r="D152" s="131"/>
      <c r="E152" s="131"/>
      <c r="F152" s="131"/>
      <c r="G152" s="131"/>
      <c r="H152" s="131"/>
      <c r="I152" s="1"/>
      <c r="J152" s="69"/>
      <c r="K152" s="215"/>
      <c r="L152" s="1"/>
      <c r="M152" s="1"/>
      <c r="N152" s="283"/>
      <c r="O152" s="1"/>
      <c r="P152" s="283"/>
      <c r="Q152" s="215"/>
      <c r="R152" s="428"/>
      <c r="S152" s="428"/>
      <c r="T152" s="451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  <c r="BM152" s="32"/>
      <c r="BN152" s="32"/>
      <c r="BO152" s="32"/>
      <c r="BP152" s="32"/>
      <c r="BQ152" s="32"/>
      <c r="BR152" s="32"/>
      <c r="BS152" s="32"/>
      <c r="BT152" s="32"/>
      <c r="BU152" s="32"/>
      <c r="BV152" s="32"/>
      <c r="BW152" s="32"/>
      <c r="BX152" s="32"/>
      <c r="BY152" s="32"/>
      <c r="BZ152" s="32"/>
      <c r="CA152" s="32"/>
      <c r="CB152" s="32"/>
      <c r="CC152" s="32"/>
      <c r="CD152" s="32"/>
      <c r="CE152" s="32"/>
      <c r="CF152" s="32"/>
      <c r="CG152" s="32"/>
      <c r="CH152" s="32"/>
      <c r="CI152" s="32"/>
      <c r="CJ152" s="32"/>
      <c r="CK152" s="32"/>
      <c r="CL152" s="32"/>
      <c r="CM152" s="32"/>
      <c r="CN152" s="32"/>
      <c r="CO152" s="32"/>
      <c r="CP152" s="32"/>
      <c r="CQ152" s="32"/>
      <c r="CR152" s="32"/>
      <c r="CS152" s="32"/>
      <c r="CT152" s="32"/>
      <c r="CU152" s="32"/>
      <c r="CV152" s="32"/>
      <c r="CW152" s="32"/>
      <c r="CX152" s="32"/>
      <c r="CY152" s="32"/>
      <c r="CZ152" s="32"/>
      <c r="DA152" s="32"/>
      <c r="DB152" s="32"/>
      <c r="DC152" s="32"/>
      <c r="DD152" s="32"/>
      <c r="DE152" s="32"/>
      <c r="DF152" s="32"/>
      <c r="DG152" s="32"/>
      <c r="DH152" s="32"/>
      <c r="DI152" s="32"/>
      <c r="DJ152" s="32"/>
      <c r="DK152" s="32"/>
      <c r="DL152" s="32"/>
      <c r="DM152" s="32"/>
    </row>
    <row r="153" spans="1:117" s="33" customFormat="1" ht="15.65" customHeight="1" x14ac:dyDescent="0.25">
      <c r="A153" s="215"/>
      <c r="B153" s="39"/>
      <c r="C153" s="131"/>
      <c r="D153" s="131"/>
      <c r="E153" s="131"/>
      <c r="F153" s="131"/>
      <c r="G153" s="131"/>
      <c r="H153" s="131"/>
      <c r="I153" s="1"/>
      <c r="J153" s="69"/>
      <c r="K153" s="215"/>
      <c r="L153" s="1"/>
      <c r="M153" s="1"/>
      <c r="N153" s="283"/>
      <c r="O153" s="1"/>
      <c r="P153" s="283"/>
      <c r="Q153" s="215"/>
      <c r="R153" s="428"/>
      <c r="S153" s="428"/>
      <c r="T153" s="451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32"/>
      <c r="BM153" s="32"/>
      <c r="BN153" s="32"/>
      <c r="BO153" s="32"/>
      <c r="BP153" s="32"/>
      <c r="BQ153" s="32"/>
      <c r="BR153" s="32"/>
      <c r="BS153" s="32"/>
      <c r="BT153" s="32"/>
      <c r="BU153" s="32"/>
      <c r="BV153" s="32"/>
      <c r="BW153" s="32"/>
      <c r="BX153" s="32"/>
      <c r="BY153" s="32"/>
      <c r="BZ153" s="32"/>
      <c r="CA153" s="32"/>
      <c r="CB153" s="32"/>
      <c r="CC153" s="32"/>
      <c r="CD153" s="32"/>
      <c r="CE153" s="32"/>
      <c r="CF153" s="32"/>
      <c r="CG153" s="32"/>
      <c r="CH153" s="32"/>
      <c r="CI153" s="32"/>
      <c r="CJ153" s="32"/>
      <c r="CK153" s="32"/>
      <c r="CL153" s="32"/>
      <c r="CM153" s="32"/>
      <c r="CN153" s="32"/>
      <c r="CO153" s="32"/>
      <c r="CP153" s="32"/>
      <c r="CQ153" s="32"/>
      <c r="CR153" s="32"/>
      <c r="CS153" s="32"/>
      <c r="CT153" s="32"/>
      <c r="CU153" s="32"/>
      <c r="CV153" s="32"/>
      <c r="CW153" s="32"/>
      <c r="CX153" s="32"/>
      <c r="CY153" s="32"/>
      <c r="CZ153" s="32"/>
      <c r="DA153" s="32"/>
      <c r="DB153" s="32"/>
      <c r="DC153" s="32"/>
      <c r="DD153" s="32"/>
      <c r="DE153" s="32"/>
      <c r="DF153" s="32"/>
      <c r="DG153" s="32"/>
      <c r="DH153" s="32"/>
      <c r="DI153" s="32"/>
      <c r="DJ153" s="32"/>
      <c r="DK153" s="32"/>
      <c r="DL153" s="32"/>
      <c r="DM153" s="32"/>
    </row>
    <row r="154" spans="1:117" s="33" customFormat="1" ht="15.65" customHeight="1" x14ac:dyDescent="0.25">
      <c r="A154" s="215"/>
      <c r="B154" s="39"/>
      <c r="C154" s="131"/>
      <c r="D154" s="131"/>
      <c r="E154" s="131"/>
      <c r="F154" s="131"/>
      <c r="G154" s="131"/>
      <c r="H154" s="131"/>
      <c r="I154" s="1"/>
      <c r="J154" s="69"/>
      <c r="K154" s="215"/>
      <c r="L154" s="1"/>
      <c r="M154" s="1"/>
      <c r="N154" s="283"/>
      <c r="O154" s="1"/>
      <c r="P154" s="283"/>
      <c r="Q154" s="215"/>
      <c r="R154" s="428"/>
      <c r="S154" s="428"/>
      <c r="T154" s="453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32"/>
      <c r="BM154" s="32"/>
      <c r="BN154" s="32"/>
      <c r="BO154" s="32"/>
      <c r="BP154" s="32"/>
      <c r="BQ154" s="32"/>
      <c r="BR154" s="32"/>
      <c r="BS154" s="32"/>
      <c r="BT154" s="32"/>
      <c r="BU154" s="32"/>
      <c r="BV154" s="32"/>
      <c r="BW154" s="32"/>
      <c r="BX154" s="32"/>
      <c r="BY154" s="32"/>
      <c r="BZ154" s="32"/>
      <c r="CA154" s="32"/>
      <c r="CB154" s="32"/>
      <c r="CC154" s="32"/>
      <c r="CD154" s="32"/>
      <c r="CE154" s="32"/>
      <c r="CF154" s="32"/>
      <c r="CG154" s="32"/>
      <c r="CH154" s="32"/>
      <c r="CI154" s="32"/>
      <c r="CJ154" s="32"/>
      <c r="CK154" s="32"/>
      <c r="CL154" s="32"/>
      <c r="CM154" s="32"/>
      <c r="CN154" s="32"/>
      <c r="CO154" s="32"/>
      <c r="CP154" s="32"/>
      <c r="CQ154" s="32"/>
      <c r="CR154" s="32"/>
      <c r="CS154" s="32"/>
      <c r="CT154" s="32"/>
      <c r="CU154" s="32"/>
      <c r="CV154" s="32"/>
      <c r="CW154" s="32"/>
      <c r="CX154" s="32"/>
      <c r="CY154" s="32"/>
      <c r="CZ154" s="32"/>
      <c r="DA154" s="32"/>
      <c r="DB154" s="32"/>
      <c r="DC154" s="32"/>
      <c r="DD154" s="32"/>
      <c r="DE154" s="32"/>
      <c r="DF154" s="32"/>
      <c r="DG154" s="32"/>
      <c r="DH154" s="32"/>
      <c r="DI154" s="32"/>
      <c r="DJ154" s="32"/>
      <c r="DK154" s="32"/>
      <c r="DL154" s="32"/>
      <c r="DM154" s="32"/>
    </row>
    <row r="155" spans="1:117" s="33" customFormat="1" ht="15.65" customHeight="1" x14ac:dyDescent="0.25">
      <c r="A155" s="215"/>
      <c r="B155" s="39"/>
      <c r="C155" s="131"/>
      <c r="D155" s="131"/>
      <c r="E155" s="131"/>
      <c r="F155" s="131"/>
      <c r="G155" s="131"/>
      <c r="H155" s="131"/>
      <c r="I155" s="1"/>
      <c r="J155" s="69"/>
      <c r="K155" s="215"/>
      <c r="L155" s="1"/>
      <c r="M155" s="1"/>
      <c r="N155" s="283"/>
      <c r="O155" s="1"/>
      <c r="P155" s="283"/>
      <c r="Q155" s="215"/>
      <c r="R155" s="428"/>
      <c r="S155" s="428"/>
      <c r="T155" s="453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  <c r="BH155" s="32"/>
      <c r="BI155" s="32"/>
      <c r="BJ155" s="32"/>
      <c r="BK155" s="32"/>
      <c r="BL155" s="32"/>
      <c r="BM155" s="32"/>
      <c r="BN155" s="32"/>
      <c r="BO155" s="32"/>
      <c r="BP155" s="32"/>
      <c r="BQ155" s="32"/>
      <c r="BR155" s="32"/>
      <c r="BS155" s="32"/>
      <c r="BT155" s="32"/>
      <c r="BU155" s="32"/>
      <c r="BV155" s="32"/>
      <c r="BW155" s="32"/>
      <c r="BX155" s="32"/>
      <c r="BY155" s="32"/>
      <c r="BZ155" s="32"/>
      <c r="CA155" s="32"/>
      <c r="CB155" s="32"/>
      <c r="CC155" s="32"/>
      <c r="CD155" s="32"/>
      <c r="CE155" s="32"/>
      <c r="CF155" s="32"/>
      <c r="CG155" s="32"/>
      <c r="CH155" s="32"/>
      <c r="CI155" s="32"/>
      <c r="CJ155" s="32"/>
      <c r="CK155" s="32"/>
      <c r="CL155" s="32"/>
      <c r="CM155" s="32"/>
      <c r="CN155" s="32"/>
      <c r="CO155" s="32"/>
      <c r="CP155" s="32"/>
      <c r="CQ155" s="32"/>
      <c r="CR155" s="32"/>
      <c r="CS155" s="32"/>
      <c r="CT155" s="32"/>
      <c r="CU155" s="32"/>
      <c r="CV155" s="32"/>
      <c r="CW155" s="32"/>
      <c r="CX155" s="32"/>
      <c r="CY155" s="32"/>
      <c r="CZ155" s="32"/>
      <c r="DA155" s="32"/>
      <c r="DB155" s="32"/>
      <c r="DC155" s="32"/>
      <c r="DD155" s="32"/>
      <c r="DE155" s="32"/>
      <c r="DF155" s="32"/>
      <c r="DG155" s="32"/>
      <c r="DH155" s="32"/>
      <c r="DI155" s="32"/>
      <c r="DJ155" s="32"/>
      <c r="DK155" s="32"/>
      <c r="DL155" s="32"/>
      <c r="DM155" s="32"/>
    </row>
    <row r="156" spans="1:117" s="33" customFormat="1" ht="15.65" customHeight="1" x14ac:dyDescent="0.25">
      <c r="A156" s="215"/>
      <c r="B156" s="39"/>
      <c r="C156" s="131"/>
      <c r="D156" s="131"/>
      <c r="E156" s="131"/>
      <c r="F156" s="131"/>
      <c r="G156" s="131"/>
      <c r="H156" s="131"/>
      <c r="I156" s="1"/>
      <c r="J156" s="69"/>
      <c r="K156" s="215"/>
      <c r="L156" s="1"/>
      <c r="M156" s="1"/>
      <c r="N156" s="283"/>
      <c r="O156" s="1"/>
      <c r="P156" s="283"/>
      <c r="Q156" s="215"/>
      <c r="R156" s="428"/>
      <c r="S156" s="452"/>
      <c r="T156" s="453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  <c r="BH156" s="32"/>
      <c r="BI156" s="32"/>
      <c r="BJ156" s="32"/>
      <c r="BK156" s="32"/>
      <c r="BL156" s="32"/>
      <c r="BM156" s="32"/>
      <c r="BN156" s="32"/>
      <c r="BO156" s="32"/>
      <c r="BP156" s="32"/>
      <c r="BQ156" s="32"/>
      <c r="BR156" s="32"/>
      <c r="BS156" s="32"/>
      <c r="BT156" s="32"/>
      <c r="BU156" s="32"/>
      <c r="BV156" s="32"/>
      <c r="BW156" s="32"/>
      <c r="BX156" s="32"/>
      <c r="BY156" s="32"/>
      <c r="BZ156" s="32"/>
      <c r="CA156" s="32"/>
      <c r="CB156" s="32"/>
      <c r="CC156" s="32"/>
      <c r="CD156" s="32"/>
      <c r="CE156" s="32"/>
      <c r="CF156" s="32"/>
      <c r="CG156" s="32"/>
      <c r="CH156" s="32"/>
      <c r="CI156" s="32"/>
      <c r="CJ156" s="32"/>
      <c r="CK156" s="32"/>
      <c r="CL156" s="32"/>
      <c r="CM156" s="32"/>
      <c r="CN156" s="32"/>
      <c r="CO156" s="32"/>
      <c r="CP156" s="32"/>
      <c r="CQ156" s="32"/>
      <c r="CR156" s="32"/>
      <c r="CS156" s="32"/>
      <c r="CT156" s="32"/>
      <c r="CU156" s="32"/>
      <c r="CV156" s="32"/>
      <c r="CW156" s="32"/>
      <c r="CX156" s="32"/>
      <c r="CY156" s="32"/>
      <c r="CZ156" s="32"/>
      <c r="DA156" s="32"/>
      <c r="DB156" s="32"/>
      <c r="DC156" s="32"/>
      <c r="DD156" s="32"/>
      <c r="DE156" s="32"/>
      <c r="DF156" s="32"/>
      <c r="DG156" s="32"/>
      <c r="DH156" s="32"/>
      <c r="DI156" s="32"/>
      <c r="DJ156" s="32"/>
      <c r="DK156" s="32"/>
      <c r="DL156" s="32"/>
      <c r="DM156" s="32"/>
    </row>
    <row r="157" spans="1:117" s="33" customFormat="1" ht="15.65" customHeight="1" x14ac:dyDescent="0.25">
      <c r="A157" s="215"/>
      <c r="B157" s="39"/>
      <c r="C157" s="131"/>
      <c r="D157" s="131"/>
      <c r="E157" s="131"/>
      <c r="F157" s="131"/>
      <c r="G157" s="131"/>
      <c r="H157" s="131"/>
      <c r="I157" s="1"/>
      <c r="J157" s="69"/>
      <c r="K157" s="215"/>
      <c r="L157" s="1"/>
      <c r="M157" s="1"/>
      <c r="N157" s="283"/>
      <c r="O157" s="1"/>
      <c r="P157" s="283"/>
      <c r="Q157" s="215"/>
      <c r="R157" s="428"/>
      <c r="S157" s="452"/>
      <c r="T157" s="453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  <c r="BM157" s="32"/>
      <c r="BN157" s="32"/>
      <c r="BO157" s="32"/>
      <c r="BP157" s="32"/>
      <c r="BQ157" s="32"/>
      <c r="BR157" s="32"/>
      <c r="BS157" s="32"/>
      <c r="BT157" s="32"/>
      <c r="BU157" s="32"/>
      <c r="BV157" s="32"/>
      <c r="BW157" s="32"/>
      <c r="BX157" s="32"/>
      <c r="BY157" s="32"/>
      <c r="BZ157" s="32"/>
      <c r="CA157" s="32"/>
      <c r="CB157" s="32"/>
      <c r="CC157" s="32"/>
      <c r="CD157" s="32"/>
      <c r="CE157" s="32"/>
      <c r="CF157" s="32"/>
      <c r="CG157" s="32"/>
      <c r="CH157" s="32"/>
      <c r="CI157" s="32"/>
      <c r="CJ157" s="32"/>
      <c r="CK157" s="32"/>
      <c r="CL157" s="32"/>
      <c r="CM157" s="32"/>
      <c r="CN157" s="32"/>
      <c r="CO157" s="32"/>
      <c r="CP157" s="32"/>
      <c r="CQ157" s="32"/>
      <c r="CR157" s="32"/>
      <c r="CS157" s="32"/>
      <c r="CT157" s="32"/>
      <c r="CU157" s="32"/>
      <c r="CV157" s="32"/>
      <c r="CW157" s="32"/>
      <c r="CX157" s="32"/>
      <c r="CY157" s="32"/>
      <c r="CZ157" s="32"/>
      <c r="DA157" s="32"/>
      <c r="DB157" s="32"/>
      <c r="DC157" s="32"/>
      <c r="DD157" s="32"/>
      <c r="DE157" s="32"/>
      <c r="DF157" s="32"/>
      <c r="DG157" s="32"/>
      <c r="DH157" s="32"/>
      <c r="DI157" s="32"/>
      <c r="DJ157" s="32"/>
      <c r="DK157" s="32"/>
      <c r="DL157" s="32"/>
      <c r="DM157" s="32"/>
    </row>
    <row r="158" spans="1:117" s="33" customFormat="1" ht="15.65" customHeight="1" x14ac:dyDescent="0.25">
      <c r="A158" s="215"/>
      <c r="B158" s="39"/>
      <c r="C158" s="131"/>
      <c r="D158" s="131"/>
      <c r="E158" s="131"/>
      <c r="F158" s="131"/>
      <c r="G158" s="131"/>
      <c r="H158" s="131"/>
      <c r="I158" s="1"/>
      <c r="J158" s="69"/>
      <c r="K158" s="215"/>
      <c r="L158" s="1"/>
      <c r="M158" s="1"/>
      <c r="N158" s="283"/>
      <c r="O158" s="1"/>
      <c r="P158" s="283"/>
      <c r="Q158" s="215"/>
      <c r="R158" s="428"/>
      <c r="S158" s="428"/>
      <c r="T158" s="453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  <c r="BN158" s="32"/>
      <c r="BO158" s="32"/>
      <c r="BP158" s="32"/>
      <c r="BQ158" s="32"/>
      <c r="BR158" s="32"/>
      <c r="BS158" s="32"/>
      <c r="BT158" s="32"/>
      <c r="BU158" s="32"/>
      <c r="BV158" s="32"/>
      <c r="BW158" s="32"/>
      <c r="BX158" s="32"/>
      <c r="BY158" s="32"/>
      <c r="BZ158" s="32"/>
      <c r="CA158" s="32"/>
      <c r="CB158" s="32"/>
      <c r="CC158" s="32"/>
      <c r="CD158" s="32"/>
      <c r="CE158" s="32"/>
      <c r="CF158" s="32"/>
      <c r="CG158" s="32"/>
      <c r="CH158" s="32"/>
      <c r="CI158" s="32"/>
      <c r="CJ158" s="32"/>
      <c r="CK158" s="32"/>
      <c r="CL158" s="32"/>
      <c r="CM158" s="32"/>
      <c r="CN158" s="32"/>
      <c r="CO158" s="32"/>
      <c r="CP158" s="32"/>
      <c r="CQ158" s="32"/>
      <c r="CR158" s="32"/>
      <c r="CS158" s="32"/>
      <c r="CT158" s="32"/>
      <c r="CU158" s="32"/>
      <c r="CV158" s="32"/>
      <c r="CW158" s="32"/>
      <c r="CX158" s="32"/>
      <c r="CY158" s="32"/>
      <c r="CZ158" s="32"/>
      <c r="DA158" s="32"/>
      <c r="DB158" s="32"/>
      <c r="DC158" s="32"/>
      <c r="DD158" s="32"/>
      <c r="DE158" s="32"/>
      <c r="DF158" s="32"/>
      <c r="DG158" s="32"/>
      <c r="DH158" s="32"/>
      <c r="DI158" s="32"/>
      <c r="DJ158" s="32"/>
      <c r="DK158" s="32"/>
      <c r="DL158" s="32"/>
      <c r="DM158" s="32"/>
    </row>
    <row r="159" spans="1:117" s="33" customFormat="1" ht="15.65" customHeight="1" x14ac:dyDescent="0.25">
      <c r="A159" s="215"/>
      <c r="B159" s="39"/>
      <c r="C159" s="131"/>
      <c r="D159" s="131"/>
      <c r="E159" s="131"/>
      <c r="F159" s="131"/>
      <c r="G159" s="131"/>
      <c r="H159" s="131"/>
      <c r="I159" s="1"/>
      <c r="J159" s="69"/>
      <c r="K159" s="215"/>
      <c r="L159" s="1"/>
      <c r="M159" s="1"/>
      <c r="N159" s="283"/>
      <c r="O159" s="1"/>
      <c r="P159" s="283"/>
      <c r="Q159" s="215"/>
      <c r="R159" s="428"/>
      <c r="S159" s="428"/>
      <c r="T159" s="453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2"/>
      <c r="BM159" s="32"/>
      <c r="BN159" s="32"/>
      <c r="BO159" s="32"/>
      <c r="BP159" s="32"/>
      <c r="BQ159" s="32"/>
      <c r="BR159" s="32"/>
      <c r="BS159" s="32"/>
      <c r="BT159" s="32"/>
      <c r="BU159" s="32"/>
      <c r="BV159" s="32"/>
      <c r="BW159" s="32"/>
      <c r="BX159" s="32"/>
      <c r="BY159" s="32"/>
      <c r="BZ159" s="32"/>
      <c r="CA159" s="32"/>
      <c r="CB159" s="32"/>
      <c r="CC159" s="32"/>
      <c r="CD159" s="32"/>
      <c r="CE159" s="32"/>
      <c r="CF159" s="32"/>
      <c r="CG159" s="32"/>
      <c r="CH159" s="32"/>
      <c r="CI159" s="32"/>
      <c r="CJ159" s="32"/>
      <c r="CK159" s="32"/>
      <c r="CL159" s="32"/>
      <c r="CM159" s="32"/>
      <c r="CN159" s="32"/>
      <c r="CO159" s="32"/>
      <c r="CP159" s="32"/>
      <c r="CQ159" s="32"/>
      <c r="CR159" s="32"/>
      <c r="CS159" s="32"/>
      <c r="CT159" s="32"/>
      <c r="CU159" s="32"/>
      <c r="CV159" s="32"/>
      <c r="CW159" s="32"/>
      <c r="CX159" s="32"/>
      <c r="CY159" s="32"/>
      <c r="CZ159" s="32"/>
      <c r="DA159" s="32"/>
      <c r="DB159" s="32"/>
      <c r="DC159" s="32"/>
      <c r="DD159" s="32"/>
      <c r="DE159" s="32"/>
      <c r="DF159" s="32"/>
      <c r="DG159" s="32"/>
      <c r="DH159" s="32"/>
      <c r="DI159" s="32"/>
      <c r="DJ159" s="32"/>
      <c r="DK159" s="32"/>
      <c r="DL159" s="32"/>
      <c r="DM159" s="32"/>
    </row>
    <row r="160" spans="1:117" s="33" customFormat="1" ht="15.65" customHeight="1" x14ac:dyDescent="0.25">
      <c r="A160" s="215"/>
      <c r="B160" s="39"/>
      <c r="C160" s="131"/>
      <c r="D160" s="131"/>
      <c r="E160" s="131"/>
      <c r="F160" s="131"/>
      <c r="G160" s="131"/>
      <c r="H160" s="131"/>
      <c r="I160" s="1"/>
      <c r="J160" s="69"/>
      <c r="K160" s="215"/>
      <c r="L160" s="1"/>
      <c r="M160" s="1"/>
      <c r="N160" s="283"/>
      <c r="O160" s="1"/>
      <c r="P160" s="283"/>
      <c r="Q160" s="215"/>
      <c r="R160" s="428"/>
      <c r="S160" s="428"/>
      <c r="T160" s="453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32"/>
      <c r="BM160" s="32"/>
      <c r="BN160" s="32"/>
      <c r="BO160" s="32"/>
      <c r="BP160" s="32"/>
      <c r="BQ160" s="32"/>
      <c r="BR160" s="32"/>
      <c r="BS160" s="32"/>
      <c r="BT160" s="32"/>
      <c r="BU160" s="32"/>
      <c r="BV160" s="32"/>
      <c r="BW160" s="32"/>
      <c r="BX160" s="32"/>
      <c r="BY160" s="32"/>
      <c r="BZ160" s="32"/>
      <c r="CA160" s="32"/>
      <c r="CB160" s="32"/>
      <c r="CC160" s="32"/>
      <c r="CD160" s="32"/>
      <c r="CE160" s="32"/>
      <c r="CF160" s="32"/>
      <c r="CG160" s="32"/>
      <c r="CH160" s="32"/>
      <c r="CI160" s="32"/>
      <c r="CJ160" s="32"/>
      <c r="CK160" s="32"/>
      <c r="CL160" s="32"/>
      <c r="CM160" s="32"/>
      <c r="CN160" s="32"/>
      <c r="CO160" s="32"/>
      <c r="CP160" s="32"/>
      <c r="CQ160" s="32"/>
      <c r="CR160" s="32"/>
      <c r="CS160" s="32"/>
      <c r="CT160" s="32"/>
      <c r="CU160" s="32"/>
      <c r="CV160" s="32"/>
      <c r="CW160" s="32"/>
      <c r="CX160" s="32"/>
      <c r="CY160" s="32"/>
      <c r="CZ160" s="32"/>
      <c r="DA160" s="32"/>
      <c r="DB160" s="32"/>
      <c r="DC160" s="32"/>
      <c r="DD160" s="32"/>
      <c r="DE160" s="32"/>
      <c r="DF160" s="32"/>
      <c r="DG160" s="32"/>
      <c r="DH160" s="32"/>
      <c r="DI160" s="32"/>
      <c r="DJ160" s="32"/>
      <c r="DK160" s="32"/>
      <c r="DL160" s="32"/>
      <c r="DM160" s="32"/>
    </row>
    <row r="161" spans="1:117" s="33" customFormat="1" ht="15.65" customHeight="1" x14ac:dyDescent="0.25">
      <c r="A161" s="215"/>
      <c r="B161" s="39"/>
      <c r="C161" s="131"/>
      <c r="D161" s="131"/>
      <c r="E161" s="131"/>
      <c r="F161" s="131"/>
      <c r="G161" s="131"/>
      <c r="H161" s="131"/>
      <c r="I161" s="1"/>
      <c r="J161" s="69"/>
      <c r="K161" s="215"/>
      <c r="L161" s="1"/>
      <c r="M161" s="1"/>
      <c r="N161" s="283"/>
      <c r="O161" s="1"/>
      <c r="P161" s="283"/>
      <c r="Q161" s="215"/>
      <c r="R161" s="428"/>
      <c r="S161" s="428"/>
      <c r="T161" s="453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  <c r="BI161" s="32"/>
      <c r="BJ161" s="32"/>
      <c r="BK161" s="32"/>
      <c r="BL161" s="32"/>
      <c r="BM161" s="32"/>
      <c r="BN161" s="32"/>
      <c r="BO161" s="32"/>
      <c r="BP161" s="32"/>
      <c r="BQ161" s="32"/>
      <c r="BR161" s="32"/>
      <c r="BS161" s="32"/>
      <c r="BT161" s="32"/>
      <c r="BU161" s="32"/>
      <c r="BV161" s="32"/>
      <c r="BW161" s="32"/>
      <c r="BX161" s="32"/>
      <c r="BY161" s="32"/>
      <c r="BZ161" s="32"/>
      <c r="CA161" s="32"/>
      <c r="CB161" s="32"/>
      <c r="CC161" s="32"/>
      <c r="CD161" s="32"/>
      <c r="CE161" s="32"/>
      <c r="CF161" s="32"/>
      <c r="CG161" s="32"/>
      <c r="CH161" s="32"/>
      <c r="CI161" s="32"/>
      <c r="CJ161" s="32"/>
      <c r="CK161" s="32"/>
      <c r="CL161" s="32"/>
      <c r="CM161" s="32"/>
      <c r="CN161" s="32"/>
      <c r="CO161" s="32"/>
      <c r="CP161" s="32"/>
      <c r="CQ161" s="32"/>
      <c r="CR161" s="32"/>
      <c r="CS161" s="32"/>
      <c r="CT161" s="32"/>
      <c r="CU161" s="32"/>
      <c r="CV161" s="32"/>
      <c r="CW161" s="32"/>
      <c r="CX161" s="32"/>
      <c r="CY161" s="32"/>
      <c r="CZ161" s="32"/>
      <c r="DA161" s="32"/>
      <c r="DB161" s="32"/>
      <c r="DC161" s="32"/>
      <c r="DD161" s="32"/>
      <c r="DE161" s="32"/>
      <c r="DF161" s="32"/>
      <c r="DG161" s="32"/>
      <c r="DH161" s="32"/>
      <c r="DI161" s="32"/>
      <c r="DJ161" s="32"/>
      <c r="DK161" s="32"/>
      <c r="DL161" s="32"/>
      <c r="DM161" s="32"/>
    </row>
    <row r="162" spans="1:117" s="33" customFormat="1" ht="15.65" customHeight="1" x14ac:dyDescent="0.25">
      <c r="A162" s="215"/>
      <c r="B162" s="39"/>
      <c r="C162" s="131"/>
      <c r="D162" s="131"/>
      <c r="E162" s="131"/>
      <c r="F162" s="131"/>
      <c r="G162" s="131"/>
      <c r="H162" s="131"/>
      <c r="I162" s="1"/>
      <c r="J162" s="69"/>
      <c r="K162" s="215"/>
      <c r="L162" s="1"/>
      <c r="M162" s="1"/>
      <c r="N162" s="283"/>
      <c r="O162" s="1"/>
      <c r="P162" s="283"/>
      <c r="Q162" s="215"/>
      <c r="R162" s="428"/>
      <c r="S162" s="428"/>
      <c r="T162" s="453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2"/>
      <c r="BM162" s="32"/>
      <c r="BN162" s="32"/>
      <c r="BO162" s="32"/>
      <c r="BP162" s="32"/>
      <c r="BQ162" s="32"/>
      <c r="BR162" s="32"/>
      <c r="BS162" s="32"/>
      <c r="BT162" s="32"/>
      <c r="BU162" s="32"/>
      <c r="BV162" s="32"/>
      <c r="BW162" s="32"/>
      <c r="BX162" s="32"/>
      <c r="BY162" s="32"/>
      <c r="BZ162" s="32"/>
      <c r="CA162" s="32"/>
      <c r="CB162" s="32"/>
      <c r="CC162" s="32"/>
      <c r="CD162" s="32"/>
      <c r="CE162" s="32"/>
      <c r="CF162" s="32"/>
      <c r="CG162" s="32"/>
      <c r="CH162" s="32"/>
      <c r="CI162" s="32"/>
      <c r="CJ162" s="32"/>
      <c r="CK162" s="32"/>
      <c r="CL162" s="32"/>
      <c r="CM162" s="32"/>
      <c r="CN162" s="32"/>
      <c r="CO162" s="32"/>
      <c r="CP162" s="32"/>
      <c r="CQ162" s="32"/>
      <c r="CR162" s="32"/>
      <c r="CS162" s="32"/>
      <c r="CT162" s="32"/>
      <c r="CU162" s="32"/>
      <c r="CV162" s="32"/>
      <c r="CW162" s="32"/>
      <c r="CX162" s="32"/>
      <c r="CY162" s="32"/>
      <c r="CZ162" s="32"/>
      <c r="DA162" s="32"/>
      <c r="DB162" s="32"/>
      <c r="DC162" s="32"/>
      <c r="DD162" s="32"/>
      <c r="DE162" s="32"/>
      <c r="DF162" s="32"/>
      <c r="DG162" s="32"/>
      <c r="DH162" s="32"/>
      <c r="DI162" s="32"/>
      <c r="DJ162" s="32"/>
      <c r="DK162" s="32"/>
      <c r="DL162" s="32"/>
      <c r="DM162" s="32"/>
    </row>
    <row r="163" spans="1:117" s="33" customFormat="1" ht="15.65" customHeight="1" x14ac:dyDescent="0.25">
      <c r="A163" s="215"/>
      <c r="B163" s="39"/>
      <c r="C163" s="131"/>
      <c r="D163" s="131"/>
      <c r="E163" s="131"/>
      <c r="F163" s="131"/>
      <c r="G163" s="131"/>
      <c r="H163" s="131"/>
      <c r="I163" s="1"/>
      <c r="J163" s="69"/>
      <c r="K163" s="215"/>
      <c r="L163" s="1"/>
      <c r="M163" s="1"/>
      <c r="N163" s="283"/>
      <c r="O163" s="1"/>
      <c r="P163" s="283"/>
      <c r="Q163" s="215"/>
      <c r="R163" s="428"/>
      <c r="S163" s="428"/>
      <c r="T163" s="453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  <c r="BH163" s="32"/>
      <c r="BI163" s="32"/>
      <c r="BJ163" s="32"/>
      <c r="BK163" s="32"/>
      <c r="BL163" s="32"/>
      <c r="BM163" s="32"/>
      <c r="BN163" s="32"/>
      <c r="BO163" s="32"/>
      <c r="BP163" s="32"/>
      <c r="BQ163" s="32"/>
      <c r="BR163" s="32"/>
      <c r="BS163" s="32"/>
      <c r="BT163" s="32"/>
      <c r="BU163" s="32"/>
      <c r="BV163" s="32"/>
      <c r="BW163" s="32"/>
      <c r="BX163" s="32"/>
      <c r="BY163" s="32"/>
      <c r="BZ163" s="32"/>
      <c r="CA163" s="32"/>
      <c r="CB163" s="32"/>
      <c r="CC163" s="32"/>
      <c r="CD163" s="32"/>
      <c r="CE163" s="32"/>
      <c r="CF163" s="32"/>
      <c r="CG163" s="32"/>
      <c r="CH163" s="32"/>
      <c r="CI163" s="32"/>
      <c r="CJ163" s="32"/>
      <c r="CK163" s="32"/>
      <c r="CL163" s="32"/>
      <c r="CM163" s="32"/>
      <c r="CN163" s="32"/>
      <c r="CO163" s="32"/>
      <c r="CP163" s="32"/>
      <c r="CQ163" s="32"/>
      <c r="CR163" s="32"/>
      <c r="CS163" s="32"/>
      <c r="CT163" s="32"/>
      <c r="CU163" s="32"/>
      <c r="CV163" s="32"/>
      <c r="CW163" s="32"/>
      <c r="CX163" s="32"/>
      <c r="CY163" s="32"/>
      <c r="CZ163" s="32"/>
      <c r="DA163" s="32"/>
      <c r="DB163" s="32"/>
      <c r="DC163" s="32"/>
      <c r="DD163" s="32"/>
      <c r="DE163" s="32"/>
      <c r="DF163" s="32"/>
      <c r="DG163" s="32"/>
      <c r="DH163" s="32"/>
      <c r="DI163" s="32"/>
      <c r="DJ163" s="32"/>
      <c r="DK163" s="32"/>
      <c r="DL163" s="32"/>
      <c r="DM163" s="32"/>
    </row>
    <row r="164" spans="1:117" s="33" customFormat="1" ht="15.65" customHeight="1" x14ac:dyDescent="0.25">
      <c r="A164" s="215"/>
      <c r="B164" s="39"/>
      <c r="C164" s="131"/>
      <c r="D164" s="131"/>
      <c r="E164" s="131"/>
      <c r="F164" s="131"/>
      <c r="G164" s="131"/>
      <c r="H164" s="131"/>
      <c r="I164" s="1"/>
      <c r="J164" s="69"/>
      <c r="K164" s="215"/>
      <c r="L164" s="1"/>
      <c r="M164" s="1"/>
      <c r="N164" s="283"/>
      <c r="O164" s="1"/>
      <c r="P164" s="283"/>
      <c r="Q164" s="215"/>
      <c r="R164" s="428"/>
      <c r="S164" s="428"/>
      <c r="T164" s="453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  <c r="BH164" s="32"/>
      <c r="BI164" s="32"/>
      <c r="BJ164" s="32"/>
      <c r="BK164" s="32"/>
      <c r="BL164" s="32"/>
      <c r="BM164" s="32"/>
      <c r="BN164" s="32"/>
      <c r="BO164" s="32"/>
      <c r="BP164" s="32"/>
      <c r="BQ164" s="32"/>
      <c r="BR164" s="32"/>
      <c r="BS164" s="32"/>
      <c r="BT164" s="32"/>
      <c r="BU164" s="32"/>
      <c r="BV164" s="32"/>
      <c r="BW164" s="32"/>
      <c r="BX164" s="32"/>
      <c r="BY164" s="32"/>
      <c r="BZ164" s="32"/>
      <c r="CA164" s="32"/>
      <c r="CB164" s="32"/>
      <c r="CC164" s="32"/>
      <c r="CD164" s="32"/>
      <c r="CE164" s="32"/>
      <c r="CF164" s="32"/>
      <c r="CG164" s="32"/>
      <c r="CH164" s="32"/>
      <c r="CI164" s="32"/>
      <c r="CJ164" s="32"/>
      <c r="CK164" s="32"/>
      <c r="CL164" s="32"/>
      <c r="CM164" s="32"/>
      <c r="CN164" s="32"/>
      <c r="CO164" s="32"/>
      <c r="CP164" s="32"/>
      <c r="CQ164" s="32"/>
      <c r="CR164" s="32"/>
      <c r="CS164" s="32"/>
      <c r="CT164" s="32"/>
      <c r="CU164" s="32"/>
      <c r="CV164" s="32"/>
      <c r="CW164" s="32"/>
      <c r="CX164" s="32"/>
      <c r="CY164" s="32"/>
      <c r="CZ164" s="32"/>
      <c r="DA164" s="32"/>
      <c r="DB164" s="32"/>
      <c r="DC164" s="32"/>
      <c r="DD164" s="32"/>
      <c r="DE164" s="32"/>
      <c r="DF164" s="32"/>
      <c r="DG164" s="32"/>
      <c r="DH164" s="32"/>
      <c r="DI164" s="32"/>
      <c r="DJ164" s="32"/>
      <c r="DK164" s="32"/>
      <c r="DL164" s="32"/>
      <c r="DM164" s="32"/>
    </row>
    <row r="165" spans="1:117" s="33" customFormat="1" ht="15.65" customHeight="1" x14ac:dyDescent="0.25">
      <c r="A165" s="215"/>
      <c r="B165" s="39"/>
      <c r="C165" s="131"/>
      <c r="D165" s="131"/>
      <c r="E165" s="131"/>
      <c r="F165" s="131"/>
      <c r="G165" s="131"/>
      <c r="H165" s="131"/>
      <c r="I165" s="1"/>
      <c r="J165" s="69"/>
      <c r="K165" s="215"/>
      <c r="L165" s="1"/>
      <c r="M165" s="1"/>
      <c r="N165" s="283"/>
      <c r="O165" s="1"/>
      <c r="P165" s="283"/>
      <c r="Q165" s="215"/>
      <c r="R165" s="428"/>
      <c r="S165" s="428"/>
      <c r="T165" s="453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2"/>
      <c r="BC165" s="32"/>
      <c r="BD165" s="32"/>
      <c r="BE165" s="32"/>
      <c r="BF165" s="32"/>
      <c r="BG165" s="32"/>
      <c r="BH165" s="32"/>
      <c r="BI165" s="32"/>
      <c r="BJ165" s="32"/>
      <c r="BK165" s="32"/>
      <c r="BL165" s="32"/>
      <c r="BM165" s="32"/>
      <c r="BN165" s="32"/>
      <c r="BO165" s="32"/>
      <c r="BP165" s="32"/>
      <c r="BQ165" s="32"/>
      <c r="BR165" s="32"/>
      <c r="BS165" s="32"/>
      <c r="BT165" s="32"/>
      <c r="BU165" s="32"/>
      <c r="BV165" s="32"/>
      <c r="BW165" s="32"/>
      <c r="BX165" s="32"/>
      <c r="BY165" s="32"/>
      <c r="BZ165" s="32"/>
      <c r="CA165" s="32"/>
      <c r="CB165" s="32"/>
      <c r="CC165" s="32"/>
      <c r="CD165" s="32"/>
      <c r="CE165" s="32"/>
      <c r="CF165" s="32"/>
      <c r="CG165" s="32"/>
      <c r="CH165" s="32"/>
      <c r="CI165" s="32"/>
      <c r="CJ165" s="32"/>
      <c r="CK165" s="32"/>
      <c r="CL165" s="32"/>
      <c r="CM165" s="32"/>
      <c r="CN165" s="32"/>
      <c r="CO165" s="32"/>
      <c r="CP165" s="32"/>
      <c r="CQ165" s="32"/>
      <c r="CR165" s="32"/>
      <c r="CS165" s="32"/>
      <c r="CT165" s="32"/>
      <c r="CU165" s="32"/>
      <c r="CV165" s="32"/>
      <c r="CW165" s="32"/>
      <c r="CX165" s="32"/>
      <c r="CY165" s="32"/>
      <c r="CZ165" s="32"/>
      <c r="DA165" s="32"/>
      <c r="DB165" s="32"/>
      <c r="DC165" s="32"/>
      <c r="DD165" s="32"/>
      <c r="DE165" s="32"/>
      <c r="DF165" s="32"/>
      <c r="DG165" s="32"/>
      <c r="DH165" s="32"/>
      <c r="DI165" s="32"/>
      <c r="DJ165" s="32"/>
      <c r="DK165" s="32"/>
      <c r="DL165" s="32"/>
      <c r="DM165" s="32"/>
    </row>
    <row r="166" spans="1:117" s="11" customFormat="1" x14ac:dyDescent="0.35">
      <c r="A166" s="215"/>
      <c r="B166" s="39"/>
      <c r="C166" s="131"/>
      <c r="D166" s="131"/>
      <c r="E166" s="112"/>
      <c r="F166" s="112"/>
      <c r="G166" s="112"/>
      <c r="H166" s="112"/>
      <c r="I166" s="1"/>
      <c r="J166" s="69"/>
      <c r="K166" s="215"/>
      <c r="L166" s="1"/>
      <c r="M166" s="1"/>
      <c r="N166" s="302"/>
      <c r="O166" s="2"/>
      <c r="P166" s="291"/>
      <c r="Q166" s="215"/>
      <c r="R166" s="428"/>
      <c r="S166" s="428"/>
      <c r="T166" s="453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5"/>
      <c r="BT166" s="35"/>
      <c r="BU166" s="35"/>
      <c r="BV166" s="35"/>
      <c r="BW166" s="35"/>
      <c r="BX166" s="35"/>
      <c r="BY166" s="35"/>
      <c r="BZ166" s="35"/>
      <c r="CA166" s="35"/>
      <c r="CB166" s="35"/>
      <c r="CC166" s="35"/>
      <c r="CD166" s="35"/>
      <c r="CE166" s="35"/>
      <c r="CF166" s="35"/>
      <c r="CG166" s="35"/>
      <c r="CH166" s="35"/>
      <c r="CI166" s="35"/>
      <c r="CJ166" s="35"/>
      <c r="CK166" s="35"/>
      <c r="CL166" s="35"/>
      <c r="CM166" s="35"/>
      <c r="CN166" s="35"/>
      <c r="CO166" s="35"/>
      <c r="CP166" s="35"/>
      <c r="CQ166" s="35"/>
      <c r="CR166" s="35"/>
      <c r="CS166" s="35"/>
      <c r="CT166" s="35"/>
      <c r="CU166" s="35"/>
      <c r="CV166" s="35"/>
      <c r="CW166" s="35"/>
      <c r="CX166" s="35"/>
      <c r="CY166" s="35"/>
      <c r="CZ166" s="35"/>
      <c r="DA166" s="35"/>
      <c r="DB166" s="35"/>
      <c r="DC166" s="35"/>
      <c r="DD166" s="35"/>
      <c r="DE166" s="35"/>
      <c r="DF166" s="35"/>
      <c r="DG166" s="35"/>
      <c r="DH166" s="35"/>
      <c r="DI166" s="35"/>
      <c r="DJ166" s="35"/>
      <c r="DK166" s="35"/>
      <c r="DL166" s="35"/>
      <c r="DM166" s="35"/>
    </row>
    <row r="167" spans="1:117" s="11" customFormat="1" x14ac:dyDescent="0.35">
      <c r="A167" s="25"/>
      <c r="B167" s="25"/>
      <c r="C167" s="70"/>
      <c r="D167" s="70"/>
      <c r="E167" s="113"/>
      <c r="F167" s="113"/>
      <c r="G167" s="113"/>
      <c r="H167" s="113"/>
      <c r="I167" s="25"/>
      <c r="J167" s="70"/>
      <c r="K167" s="25"/>
      <c r="L167" s="25"/>
      <c r="M167" s="26"/>
      <c r="N167" s="284"/>
      <c r="O167" s="27"/>
      <c r="P167" s="292"/>
      <c r="Q167" s="25"/>
      <c r="R167" s="456"/>
      <c r="S167" s="456"/>
      <c r="T167" s="457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  <c r="BX167" s="35"/>
      <c r="BY167" s="35"/>
      <c r="BZ167" s="35"/>
      <c r="CA167" s="35"/>
      <c r="CB167" s="35"/>
      <c r="CC167" s="35"/>
      <c r="CD167" s="35"/>
      <c r="CE167" s="35"/>
      <c r="CF167" s="35"/>
      <c r="CG167" s="35"/>
      <c r="CH167" s="35"/>
      <c r="CI167" s="35"/>
      <c r="CJ167" s="35"/>
      <c r="CK167" s="35"/>
      <c r="CL167" s="35"/>
      <c r="CM167" s="35"/>
      <c r="CN167" s="35"/>
      <c r="CO167" s="35"/>
      <c r="CP167" s="35"/>
      <c r="CQ167" s="35"/>
      <c r="CR167" s="35"/>
      <c r="CS167" s="35"/>
      <c r="CT167" s="35"/>
      <c r="CU167" s="35"/>
      <c r="CV167" s="35"/>
      <c r="CW167" s="35"/>
      <c r="CX167" s="35"/>
      <c r="CY167" s="35"/>
      <c r="CZ167" s="35"/>
      <c r="DA167" s="35"/>
      <c r="DB167" s="35"/>
      <c r="DC167" s="35"/>
      <c r="DD167" s="35"/>
      <c r="DE167" s="35"/>
      <c r="DF167" s="35"/>
      <c r="DG167" s="35"/>
      <c r="DH167" s="35"/>
      <c r="DI167" s="35"/>
      <c r="DJ167" s="35"/>
      <c r="DK167" s="35"/>
      <c r="DL167" s="35"/>
      <c r="DM167" s="35"/>
    </row>
    <row r="168" spans="1:117" s="11" customFormat="1" x14ac:dyDescent="0.35">
      <c r="A168" s="25"/>
      <c r="B168" s="25"/>
      <c r="C168" s="70"/>
      <c r="D168" s="70"/>
      <c r="E168" s="113"/>
      <c r="F168" s="113"/>
      <c r="G168" s="113"/>
      <c r="H168" s="113"/>
      <c r="I168" s="25"/>
      <c r="J168" s="70"/>
      <c r="K168" s="25"/>
      <c r="L168" s="25"/>
      <c r="M168" s="26"/>
      <c r="N168" s="284"/>
      <c r="O168" s="27"/>
      <c r="P168" s="292"/>
      <c r="Q168" s="25"/>
      <c r="R168" s="456"/>
      <c r="S168" s="456"/>
      <c r="T168" s="458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  <c r="BX168" s="35"/>
      <c r="BY168" s="35"/>
      <c r="BZ168" s="35"/>
      <c r="CA168" s="35"/>
      <c r="CB168" s="35"/>
      <c r="CC168" s="35"/>
      <c r="CD168" s="35"/>
      <c r="CE168" s="35"/>
      <c r="CF168" s="35"/>
      <c r="CG168" s="35"/>
      <c r="CH168" s="35"/>
      <c r="CI168" s="35"/>
      <c r="CJ168" s="35"/>
      <c r="CK168" s="35"/>
      <c r="CL168" s="35"/>
      <c r="CM168" s="35"/>
      <c r="CN168" s="35"/>
      <c r="CO168" s="35"/>
      <c r="CP168" s="35"/>
      <c r="CQ168" s="35"/>
      <c r="CR168" s="35"/>
      <c r="CS168" s="35"/>
      <c r="CT168" s="35"/>
      <c r="CU168" s="35"/>
      <c r="CV168" s="35"/>
      <c r="CW168" s="35"/>
      <c r="CX168" s="35"/>
      <c r="CY168" s="35"/>
      <c r="CZ168" s="35"/>
      <c r="DA168" s="35"/>
      <c r="DB168" s="35"/>
      <c r="DC168" s="35"/>
      <c r="DD168" s="35"/>
      <c r="DE168" s="35"/>
      <c r="DF168" s="35"/>
      <c r="DG168" s="35"/>
      <c r="DH168" s="35"/>
      <c r="DI168" s="35"/>
      <c r="DJ168" s="35"/>
      <c r="DK168" s="35"/>
      <c r="DL168" s="35"/>
      <c r="DM168" s="35"/>
    </row>
    <row r="169" spans="1:117" s="11" customFormat="1" x14ac:dyDescent="0.35">
      <c r="A169" s="25"/>
      <c r="B169" s="25"/>
      <c r="C169" s="70"/>
      <c r="D169" s="70"/>
      <c r="E169" s="113"/>
      <c r="F169" s="113"/>
      <c r="G169" s="113"/>
      <c r="H169" s="113"/>
      <c r="I169" s="25"/>
      <c r="J169" s="70"/>
      <c r="K169" s="25"/>
      <c r="L169" s="25"/>
      <c r="M169" s="26"/>
      <c r="N169" s="285"/>
      <c r="O169" s="27"/>
      <c r="P169" s="292"/>
      <c r="Q169" s="25"/>
      <c r="R169" s="456"/>
      <c r="S169" s="456"/>
      <c r="T169" s="457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</row>
    <row r="170" spans="1:117" x14ac:dyDescent="0.35">
      <c r="C170" s="126"/>
      <c r="R170" s="456"/>
      <c r="S170" s="456"/>
      <c r="T170" s="457"/>
    </row>
    <row r="171" spans="1:117" x14ac:dyDescent="0.35">
      <c r="C171" s="126"/>
      <c r="R171" s="456"/>
      <c r="S171" s="456"/>
      <c r="T171" s="457"/>
    </row>
    <row r="172" spans="1:117" x14ac:dyDescent="0.35">
      <c r="B172" s="43"/>
      <c r="J172" s="72"/>
      <c r="R172" s="456"/>
      <c r="S172" s="456"/>
      <c r="T172" s="457"/>
    </row>
    <row r="173" spans="1:117" x14ac:dyDescent="0.35">
      <c r="C173" s="126"/>
      <c r="R173" s="456"/>
      <c r="S173" s="456"/>
      <c r="T173" s="457"/>
    </row>
    <row r="174" spans="1:117" x14ac:dyDescent="0.35">
      <c r="C174" s="126"/>
      <c r="R174" s="456"/>
      <c r="S174" s="456"/>
      <c r="T174" s="457"/>
    </row>
    <row r="175" spans="1:117" x14ac:dyDescent="0.35">
      <c r="C175" s="126"/>
      <c r="R175" s="456"/>
      <c r="S175" s="456"/>
      <c r="T175" s="457"/>
    </row>
    <row r="176" spans="1:117" x14ac:dyDescent="0.35">
      <c r="C176" s="126"/>
      <c r="R176" s="456"/>
      <c r="S176" s="456"/>
      <c r="T176" s="457"/>
    </row>
    <row r="177" spans="3:20" x14ac:dyDescent="0.35">
      <c r="C177" s="126"/>
      <c r="O177" s="23"/>
      <c r="R177" s="456"/>
      <c r="S177" s="456"/>
      <c r="T177" s="457"/>
    </row>
    <row r="178" spans="3:20" x14ac:dyDescent="0.35">
      <c r="C178" s="126"/>
      <c r="R178" s="456"/>
      <c r="S178" s="456"/>
      <c r="T178" s="457"/>
    </row>
    <row r="179" spans="3:20" x14ac:dyDescent="0.35">
      <c r="C179" s="126"/>
      <c r="R179" s="456"/>
      <c r="S179" s="456"/>
      <c r="T179" s="457"/>
    </row>
    <row r="180" spans="3:20" x14ac:dyDescent="0.35">
      <c r="C180" s="126"/>
      <c r="R180" s="456"/>
      <c r="S180" s="456"/>
      <c r="T180" s="457"/>
    </row>
    <row r="181" spans="3:20" x14ac:dyDescent="0.35">
      <c r="C181" s="126"/>
      <c r="R181" s="456"/>
      <c r="S181" s="456"/>
      <c r="T181" s="457"/>
    </row>
    <row r="182" spans="3:20" x14ac:dyDescent="0.35">
      <c r="C182" s="126"/>
      <c r="R182" s="456"/>
      <c r="S182" s="456"/>
      <c r="T182" s="457"/>
    </row>
    <row r="183" spans="3:20" x14ac:dyDescent="0.35">
      <c r="C183" s="126"/>
      <c r="R183" s="456"/>
      <c r="S183" s="456"/>
      <c r="T183" s="457"/>
    </row>
    <row r="184" spans="3:20" x14ac:dyDescent="0.35">
      <c r="C184" s="126"/>
      <c r="R184" s="456"/>
      <c r="S184" s="456"/>
      <c r="T184" s="458"/>
    </row>
    <row r="185" spans="3:20" x14ac:dyDescent="0.35">
      <c r="C185" s="126"/>
      <c r="R185" s="456"/>
      <c r="S185" s="456"/>
      <c r="T185" s="458"/>
    </row>
    <row r="186" spans="3:20" x14ac:dyDescent="0.35">
      <c r="C186" s="126"/>
      <c r="R186" s="456"/>
      <c r="S186" s="456"/>
      <c r="T186" s="458"/>
    </row>
    <row r="187" spans="3:20" x14ac:dyDescent="0.35">
      <c r="C187" s="126"/>
      <c r="R187" s="459"/>
      <c r="S187" s="459"/>
      <c r="T187" s="460"/>
    </row>
    <row r="188" spans="3:20" x14ac:dyDescent="0.35">
      <c r="C188" s="126"/>
      <c r="R188" s="456"/>
      <c r="S188" s="456"/>
      <c r="T188" s="458"/>
    </row>
    <row r="189" spans="3:20" x14ac:dyDescent="0.35">
      <c r="C189" s="126"/>
      <c r="R189" s="456"/>
      <c r="S189" s="456"/>
      <c r="T189" s="458"/>
    </row>
    <row r="190" spans="3:20" x14ac:dyDescent="0.35">
      <c r="C190" s="126"/>
      <c r="R190" s="456"/>
      <c r="S190" s="456"/>
      <c r="T190" s="458"/>
    </row>
    <row r="191" spans="3:20" x14ac:dyDescent="0.35">
      <c r="C191" s="126"/>
      <c r="R191" s="459"/>
      <c r="S191" s="456"/>
      <c r="T191" s="460"/>
    </row>
    <row r="192" spans="3:20" x14ac:dyDescent="0.35">
      <c r="C192" s="126"/>
      <c r="R192" s="459"/>
      <c r="S192" s="456"/>
      <c r="T192" s="460"/>
    </row>
    <row r="193" spans="3:20" x14ac:dyDescent="0.35">
      <c r="C193" s="126"/>
      <c r="R193" s="456"/>
    </row>
    <row r="194" spans="3:20" x14ac:dyDescent="0.35">
      <c r="C194" s="126"/>
    </row>
    <row r="195" spans="3:20" x14ac:dyDescent="0.35">
      <c r="C195" s="126"/>
    </row>
    <row r="196" spans="3:20" x14ac:dyDescent="0.35">
      <c r="C196" s="126"/>
    </row>
    <row r="197" spans="3:20" x14ac:dyDescent="0.35">
      <c r="C197" s="126"/>
    </row>
    <row r="198" spans="3:20" x14ac:dyDescent="0.35">
      <c r="C198" s="126"/>
    </row>
    <row r="199" spans="3:20" x14ac:dyDescent="0.35">
      <c r="C199" s="126"/>
      <c r="R199" s="463"/>
      <c r="S199" s="463"/>
      <c r="T199" s="457"/>
    </row>
    <row r="200" spans="3:20" x14ac:dyDescent="0.35">
      <c r="C200" s="126"/>
    </row>
    <row r="201" spans="3:20" x14ac:dyDescent="0.35">
      <c r="C201" s="126"/>
    </row>
    <row r="202" spans="3:20" x14ac:dyDescent="0.35">
      <c r="C202" s="126"/>
    </row>
    <row r="203" spans="3:20" x14ac:dyDescent="0.35">
      <c r="C203" s="126"/>
    </row>
    <row r="204" spans="3:20" x14ac:dyDescent="0.35">
      <c r="C204" s="126"/>
    </row>
    <row r="205" spans="3:20" x14ac:dyDescent="0.35">
      <c r="C205" s="126"/>
    </row>
    <row r="206" spans="3:20" x14ac:dyDescent="0.35">
      <c r="C206" s="126"/>
    </row>
    <row r="207" spans="3:20" x14ac:dyDescent="0.35">
      <c r="C207" s="126"/>
    </row>
    <row r="208" spans="3:20" x14ac:dyDescent="0.35">
      <c r="C208" s="126"/>
    </row>
    <row r="209" spans="3:3" x14ac:dyDescent="0.35">
      <c r="C209" s="126"/>
    </row>
    <row r="210" spans="3:3" x14ac:dyDescent="0.35">
      <c r="C210" s="126"/>
    </row>
    <row r="211" spans="3:3" x14ac:dyDescent="0.35">
      <c r="C211" s="126"/>
    </row>
    <row r="212" spans="3:3" x14ac:dyDescent="0.35">
      <c r="C212" s="126"/>
    </row>
    <row r="213" spans="3:3" x14ac:dyDescent="0.35">
      <c r="C213" s="126"/>
    </row>
    <row r="214" spans="3:3" x14ac:dyDescent="0.35">
      <c r="C214" s="126"/>
    </row>
    <row r="215" spans="3:3" x14ac:dyDescent="0.35">
      <c r="C215" s="126"/>
    </row>
    <row r="216" spans="3:3" x14ac:dyDescent="0.35">
      <c r="C216" s="126"/>
    </row>
    <row r="217" spans="3:3" x14ac:dyDescent="0.35">
      <c r="C217" s="126"/>
    </row>
    <row r="218" spans="3:3" x14ac:dyDescent="0.35">
      <c r="C218" s="126"/>
    </row>
    <row r="219" spans="3:3" x14ac:dyDescent="0.35">
      <c r="C219" s="126"/>
    </row>
    <row r="220" spans="3:3" x14ac:dyDescent="0.35">
      <c r="C220" s="126"/>
    </row>
    <row r="221" spans="3:3" x14ac:dyDescent="0.35">
      <c r="C221" s="126"/>
    </row>
    <row r="222" spans="3:3" x14ac:dyDescent="0.35">
      <c r="C222" s="126"/>
    </row>
    <row r="223" spans="3:3" x14ac:dyDescent="0.35">
      <c r="C223" s="126"/>
    </row>
    <row r="224" spans="3:3" x14ac:dyDescent="0.35">
      <c r="C224" s="126"/>
    </row>
    <row r="225" spans="3:3" x14ac:dyDescent="0.35">
      <c r="C225" s="126"/>
    </row>
    <row r="226" spans="3:3" x14ac:dyDescent="0.35">
      <c r="C226" s="126"/>
    </row>
    <row r="227" spans="3:3" x14ac:dyDescent="0.35">
      <c r="C227" s="126"/>
    </row>
    <row r="228" spans="3:3" x14ac:dyDescent="0.35">
      <c r="C228" s="126"/>
    </row>
    <row r="229" spans="3:3" x14ac:dyDescent="0.35">
      <c r="C229" s="126"/>
    </row>
    <row r="230" spans="3:3" x14ac:dyDescent="0.35">
      <c r="C230" s="126"/>
    </row>
    <row r="231" spans="3:3" x14ac:dyDescent="0.35">
      <c r="C231" s="126"/>
    </row>
    <row r="232" spans="3:3" x14ac:dyDescent="0.35">
      <c r="C232" s="126"/>
    </row>
    <row r="233" spans="3:3" x14ac:dyDescent="0.35">
      <c r="C233" s="126"/>
    </row>
    <row r="234" spans="3:3" x14ac:dyDescent="0.35">
      <c r="C234" s="126"/>
    </row>
    <row r="235" spans="3:3" x14ac:dyDescent="0.35">
      <c r="C235" s="126"/>
    </row>
    <row r="236" spans="3:3" x14ac:dyDescent="0.35">
      <c r="C236" s="126"/>
    </row>
    <row r="237" spans="3:3" x14ac:dyDescent="0.35">
      <c r="C237" s="126"/>
    </row>
    <row r="238" spans="3:3" x14ac:dyDescent="0.35">
      <c r="C238" s="126"/>
    </row>
    <row r="239" spans="3:3" x14ac:dyDescent="0.35">
      <c r="C239" s="126"/>
    </row>
    <row r="240" spans="3:3" x14ac:dyDescent="0.35">
      <c r="C240" s="126"/>
    </row>
    <row r="241" spans="3:3" x14ac:dyDescent="0.35">
      <c r="C241" s="126"/>
    </row>
    <row r="242" spans="3:3" x14ac:dyDescent="0.35">
      <c r="C242" s="126"/>
    </row>
    <row r="243" spans="3:3" x14ac:dyDescent="0.35">
      <c r="C243" s="126"/>
    </row>
    <row r="244" spans="3:3" x14ac:dyDescent="0.35">
      <c r="C244" s="126"/>
    </row>
    <row r="245" spans="3:3" x14ac:dyDescent="0.35">
      <c r="C245" s="126"/>
    </row>
    <row r="246" spans="3:3" x14ac:dyDescent="0.35">
      <c r="C246" s="126"/>
    </row>
    <row r="247" spans="3:3" x14ac:dyDescent="0.35">
      <c r="C247" s="126"/>
    </row>
    <row r="248" spans="3:3" x14ac:dyDescent="0.35">
      <c r="C248" s="126"/>
    </row>
    <row r="249" spans="3:3" x14ac:dyDescent="0.35">
      <c r="C249" s="126"/>
    </row>
    <row r="250" spans="3:3" x14ac:dyDescent="0.35">
      <c r="C250" s="126"/>
    </row>
    <row r="251" spans="3:3" x14ac:dyDescent="0.35">
      <c r="C251" s="126"/>
    </row>
    <row r="252" spans="3:3" x14ac:dyDescent="0.35">
      <c r="C252" s="126"/>
    </row>
    <row r="253" spans="3:3" x14ac:dyDescent="0.35">
      <c r="C253" s="126"/>
    </row>
    <row r="254" spans="3:3" x14ac:dyDescent="0.35">
      <c r="C254" s="126"/>
    </row>
    <row r="255" spans="3:3" x14ac:dyDescent="0.35">
      <c r="C255" s="126"/>
    </row>
    <row r="256" spans="3:3" x14ac:dyDescent="0.35">
      <c r="C256" s="126"/>
    </row>
    <row r="257" spans="3:3" x14ac:dyDescent="0.35">
      <c r="C257" s="126"/>
    </row>
    <row r="258" spans="3:3" x14ac:dyDescent="0.35">
      <c r="C258" s="126"/>
    </row>
    <row r="259" spans="3:3" x14ac:dyDescent="0.35">
      <c r="C259" s="126"/>
    </row>
    <row r="260" spans="3:3" x14ac:dyDescent="0.35">
      <c r="C260" s="126"/>
    </row>
    <row r="261" spans="3:3" x14ac:dyDescent="0.35">
      <c r="C261" s="126"/>
    </row>
    <row r="262" spans="3:3" x14ac:dyDescent="0.35">
      <c r="C262" s="126"/>
    </row>
    <row r="263" spans="3:3" x14ac:dyDescent="0.35">
      <c r="C263" s="126"/>
    </row>
    <row r="264" spans="3:3" x14ac:dyDescent="0.35">
      <c r="C264" s="126"/>
    </row>
    <row r="265" spans="3:3" x14ac:dyDescent="0.35">
      <c r="C265" s="126"/>
    </row>
    <row r="266" spans="3:3" x14ac:dyDescent="0.35">
      <c r="C266" s="126"/>
    </row>
    <row r="267" spans="3:3" x14ac:dyDescent="0.35">
      <c r="C267" s="126"/>
    </row>
    <row r="268" spans="3:3" x14ac:dyDescent="0.35">
      <c r="C268" s="126"/>
    </row>
    <row r="269" spans="3:3" x14ac:dyDescent="0.35">
      <c r="C269" s="126"/>
    </row>
    <row r="270" spans="3:3" x14ac:dyDescent="0.35">
      <c r="C270" s="126"/>
    </row>
    <row r="271" spans="3:3" x14ac:dyDescent="0.35">
      <c r="C271" s="126"/>
    </row>
    <row r="272" spans="3:3" x14ac:dyDescent="0.35">
      <c r="C272" s="126"/>
    </row>
    <row r="273" spans="3:11" x14ac:dyDescent="0.35">
      <c r="C273" s="126"/>
    </row>
    <row r="274" spans="3:11" x14ac:dyDescent="0.35">
      <c r="C274" s="126"/>
    </row>
    <row r="275" spans="3:11" x14ac:dyDescent="0.35">
      <c r="C275" s="126"/>
    </row>
    <row r="276" spans="3:11" x14ac:dyDescent="0.35">
      <c r="C276" s="126"/>
    </row>
    <row r="277" spans="3:11" x14ac:dyDescent="0.35">
      <c r="C277" s="126"/>
    </row>
    <row r="278" spans="3:11" x14ac:dyDescent="0.35">
      <c r="C278" s="126"/>
    </row>
    <row r="279" spans="3:11" x14ac:dyDescent="0.35">
      <c r="C279" s="126"/>
    </row>
    <row r="280" spans="3:11" x14ac:dyDescent="0.35">
      <c r="C280" s="126"/>
    </row>
    <row r="281" spans="3:11" x14ac:dyDescent="0.35">
      <c r="C281" s="126"/>
    </row>
    <row r="282" spans="3:11" x14ac:dyDescent="0.35">
      <c r="C282" s="126"/>
    </row>
    <row r="283" spans="3:11" x14ac:dyDescent="0.35">
      <c r="C283" s="126"/>
    </row>
    <row r="284" spans="3:11" x14ac:dyDescent="0.35">
      <c r="C284" s="126"/>
    </row>
    <row r="285" spans="3:11" x14ac:dyDescent="0.35">
      <c r="C285" s="126"/>
    </row>
    <row r="286" spans="3:11" x14ac:dyDescent="0.35">
      <c r="C286" s="126"/>
    </row>
    <row r="287" spans="3:11" x14ac:dyDescent="0.35">
      <c r="C287" s="126"/>
      <c r="K287" s="93" t="s">
        <v>842</v>
      </c>
    </row>
    <row r="288" spans="3:11" x14ac:dyDescent="0.35">
      <c r="E288" s="340"/>
      <c r="F288" s="340"/>
    </row>
    <row r="289" spans="5:6" x14ac:dyDescent="0.35">
      <c r="E289" s="340"/>
      <c r="F289" s="70"/>
    </row>
    <row r="290" spans="5:6" x14ac:dyDescent="0.35">
      <c r="E290" s="340"/>
      <c r="F290" s="70"/>
    </row>
    <row r="291" spans="5:6" x14ac:dyDescent="0.35">
      <c r="E291" s="340"/>
      <c r="F291" s="340"/>
    </row>
    <row r="292" spans="5:6" x14ac:dyDescent="0.35">
      <c r="E292" s="340"/>
      <c r="F292" s="340"/>
    </row>
  </sheetData>
  <autoFilter ref="A1:T292">
    <filterColumn colId="4" showButton="0"/>
    <filterColumn colId="5" showButton="0"/>
    <filterColumn colId="6" showButton="0"/>
  </autoFilter>
  <mergeCells count="25">
    <mergeCell ref="P62:P64"/>
    <mergeCell ref="C62:C64"/>
    <mergeCell ref="C65:C69"/>
    <mergeCell ref="J65:J69"/>
    <mergeCell ref="O62:O64"/>
    <mergeCell ref="J62:J64"/>
    <mergeCell ref="J38:J40"/>
    <mergeCell ref="C38:C40"/>
    <mergeCell ref="C33:C36"/>
    <mergeCell ref="J33:J36"/>
    <mergeCell ref="C50:C56"/>
    <mergeCell ref="J50:J56"/>
    <mergeCell ref="C2:C4"/>
    <mergeCell ref="J2:J4"/>
    <mergeCell ref="C5:C6"/>
    <mergeCell ref="J5:J6"/>
    <mergeCell ref="C7:C32"/>
    <mergeCell ref="J7:J32"/>
    <mergeCell ref="U92:X92"/>
    <mergeCell ref="U91:X91"/>
    <mergeCell ref="U93:X93"/>
    <mergeCell ref="C70:C89"/>
    <mergeCell ref="J70:J89"/>
    <mergeCell ref="C92:C93"/>
    <mergeCell ref="J92:J9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view="pageBreakPreview" topLeftCell="C39" zoomScale="60" zoomScaleNormal="70" workbookViewId="0">
      <selection activeCell="V29" sqref="V29"/>
    </sheetView>
  </sheetViews>
  <sheetFormatPr defaultRowHeight="15.5" x14ac:dyDescent="0.35"/>
  <cols>
    <col min="1" max="1" width="13" style="10" hidden="1" customWidth="1"/>
    <col min="2" max="2" width="19.1796875" style="10" hidden="1" customWidth="1"/>
    <col min="3" max="3" width="23" style="10" customWidth="1"/>
    <col min="4" max="4" width="17.26953125" style="485" hidden="1" customWidth="1"/>
    <col min="5" max="5" width="18.26953125" style="79" customWidth="1"/>
    <col min="6" max="6" width="20.54296875" style="415" customWidth="1"/>
    <col min="7" max="7" width="17.7265625" style="79" customWidth="1"/>
    <col min="8" max="8" width="15.54296875" style="10" customWidth="1"/>
    <col min="9" max="9" width="17.7265625" style="79" hidden="1" customWidth="1"/>
    <col min="10" max="10" width="19" style="9" hidden="1" customWidth="1"/>
    <col min="11" max="11" width="22.6328125" style="10" customWidth="1"/>
    <col min="12" max="12" width="15.7265625" style="9" customWidth="1"/>
    <col min="13" max="13" width="10.81640625" style="9" hidden="1" customWidth="1"/>
    <col min="14" max="14" width="15.54296875" style="10" hidden="1" customWidth="1"/>
    <col min="15" max="15" width="9.54296875" style="10" customWidth="1"/>
    <col min="16" max="16" width="25.7265625" style="10" hidden="1" customWidth="1"/>
    <col min="17" max="19" width="9.1796875" style="12"/>
  </cols>
  <sheetData>
    <row r="1" spans="1:19" ht="39" hidden="1" customHeight="1" x14ac:dyDescent="0.35">
      <c r="C1" s="87" t="s">
        <v>686</v>
      </c>
      <c r="D1" s="484">
        <f>SUM(D4:D47)</f>
        <v>2375025.9</v>
      </c>
      <c r="E1" s="85"/>
      <c r="F1" s="413" t="s">
        <v>687</v>
      </c>
      <c r="G1" s="85">
        <f>SUM(G4:G46)</f>
        <v>2332735.1500000004</v>
      </c>
      <c r="I1" s="79" t="s">
        <v>688</v>
      </c>
      <c r="J1" s="86">
        <f>D1-G1</f>
        <v>42290.749999999534</v>
      </c>
    </row>
    <row r="2" spans="1:19" ht="25.5" hidden="1" customHeight="1" x14ac:dyDescent="0.35">
      <c r="D2" s="484"/>
      <c r="E2" s="85"/>
      <c r="F2" s="413"/>
      <c r="G2" s="85"/>
      <c r="J2" s="86"/>
    </row>
    <row r="3" spans="1:19" s="67" customFormat="1" ht="45" x14ac:dyDescent="0.25">
      <c r="A3" s="3" t="s">
        <v>474</v>
      </c>
      <c r="B3" s="3" t="s">
        <v>645</v>
      </c>
      <c r="C3" s="3" t="s">
        <v>0</v>
      </c>
      <c r="D3" s="77" t="s">
        <v>5</v>
      </c>
      <c r="E3" s="77" t="s">
        <v>6</v>
      </c>
      <c r="F3" s="13" t="s">
        <v>664</v>
      </c>
      <c r="G3" s="77" t="s">
        <v>12</v>
      </c>
      <c r="H3" s="74" t="s">
        <v>641</v>
      </c>
      <c r="I3" s="77" t="s">
        <v>635</v>
      </c>
      <c r="J3" s="75" t="s">
        <v>1</v>
      </c>
      <c r="K3" s="13" t="s">
        <v>639</v>
      </c>
      <c r="L3" s="13" t="s">
        <v>665</v>
      </c>
      <c r="M3" s="13" t="s">
        <v>721</v>
      </c>
      <c r="N3" s="13" t="s">
        <v>640</v>
      </c>
      <c r="O3" s="13" t="s">
        <v>20</v>
      </c>
      <c r="P3" s="3" t="s">
        <v>21</v>
      </c>
      <c r="Q3" s="76"/>
      <c r="R3" s="76"/>
      <c r="S3" s="76"/>
    </row>
    <row r="4" spans="1:19" ht="52" x14ac:dyDescent="0.35">
      <c r="A4" s="107" t="s">
        <v>176</v>
      </c>
      <c r="B4" s="107" t="s">
        <v>177</v>
      </c>
      <c r="C4" s="15" t="s">
        <v>172</v>
      </c>
      <c r="D4" s="549">
        <f>'ПГ 2022'!O10</f>
        <v>17300</v>
      </c>
      <c r="E4" s="112">
        <v>29140</v>
      </c>
      <c r="F4" s="414" t="s">
        <v>716</v>
      </c>
      <c r="G4" s="113">
        <v>17300</v>
      </c>
      <c r="H4" s="15" t="s">
        <v>723</v>
      </c>
      <c r="I4" s="112">
        <f>E4-G4</f>
        <v>11840</v>
      </c>
      <c r="J4" s="300">
        <f>D4-G4</f>
        <v>0</v>
      </c>
      <c r="K4" s="15" t="s">
        <v>717</v>
      </c>
      <c r="L4" s="309">
        <v>44649</v>
      </c>
      <c r="M4" s="145" t="s">
        <v>671</v>
      </c>
      <c r="N4" s="15" t="s">
        <v>719</v>
      </c>
      <c r="O4" s="15" t="s">
        <v>333</v>
      </c>
      <c r="P4" s="108" t="s">
        <v>720</v>
      </c>
    </row>
    <row r="5" spans="1:19" ht="71" hidden="1" x14ac:dyDescent="0.35">
      <c r="A5" s="107" t="s">
        <v>176</v>
      </c>
      <c r="B5" s="107" t="s">
        <v>177</v>
      </c>
      <c r="C5" s="15" t="s">
        <v>180</v>
      </c>
      <c r="D5" s="584">
        <f>'ПГ 2022'!O11</f>
        <v>14500</v>
      </c>
      <c r="E5" s="112">
        <v>14930</v>
      </c>
      <c r="F5" s="414" t="s">
        <v>722</v>
      </c>
      <c r="G5" s="112">
        <v>0</v>
      </c>
      <c r="H5" s="15" t="s">
        <v>50</v>
      </c>
      <c r="I5" s="112">
        <f t="shared" ref="I5:I25" si="0">E5-G5</f>
        <v>14930</v>
      </c>
      <c r="J5" s="611">
        <f>D5-SUM(G5:G6)</f>
        <v>0</v>
      </c>
      <c r="K5" s="15" t="s">
        <v>50</v>
      </c>
      <c r="L5" s="145" t="s">
        <v>50</v>
      </c>
      <c r="M5" s="145" t="s">
        <v>50</v>
      </c>
      <c r="N5" s="15" t="s">
        <v>841</v>
      </c>
      <c r="O5" s="15" t="s">
        <v>333</v>
      </c>
      <c r="P5" s="108" t="s">
        <v>840</v>
      </c>
    </row>
    <row r="6" spans="1:19" ht="62" x14ac:dyDescent="0.35">
      <c r="A6" s="107" t="s">
        <v>176</v>
      </c>
      <c r="B6" s="107" t="s">
        <v>177</v>
      </c>
      <c r="C6" s="15" t="s">
        <v>180</v>
      </c>
      <c r="D6" s="586"/>
      <c r="E6" s="112">
        <v>15000</v>
      </c>
      <c r="F6" s="414" t="s">
        <v>894</v>
      </c>
      <c r="G6" s="112">
        <v>14500</v>
      </c>
      <c r="H6" s="15" t="s">
        <v>951</v>
      </c>
      <c r="I6" s="112">
        <f>E6-G6</f>
        <v>500</v>
      </c>
      <c r="J6" s="612"/>
      <c r="K6" s="15" t="s">
        <v>940</v>
      </c>
      <c r="L6" s="309">
        <v>44663</v>
      </c>
      <c r="M6" s="145" t="s">
        <v>671</v>
      </c>
      <c r="N6" s="15" t="s">
        <v>941</v>
      </c>
      <c r="O6" s="15" t="s">
        <v>333</v>
      </c>
      <c r="P6" s="108" t="s">
        <v>956</v>
      </c>
    </row>
    <row r="7" spans="1:19" ht="43.5" customHeight="1" x14ac:dyDescent="0.35">
      <c r="A7" s="107" t="s">
        <v>205</v>
      </c>
      <c r="B7" s="107" t="s">
        <v>476</v>
      </c>
      <c r="C7" s="15" t="s">
        <v>217</v>
      </c>
      <c r="D7" s="549">
        <f>'ПГ 2022'!O18</f>
        <v>79747.199999999997</v>
      </c>
      <c r="E7" s="112">
        <v>79747.199999999997</v>
      </c>
      <c r="F7" s="414" t="s">
        <v>663</v>
      </c>
      <c r="G7" s="112">
        <v>79747.199999999997</v>
      </c>
      <c r="H7" s="15" t="s">
        <v>673</v>
      </c>
      <c r="I7" s="112">
        <f t="shared" si="0"/>
        <v>0</v>
      </c>
      <c r="J7" s="300">
        <f t="shared" ref="J7:J23" si="1">D7-G7</f>
        <v>0</v>
      </c>
      <c r="K7" s="15" t="s">
        <v>670</v>
      </c>
      <c r="L7" s="309">
        <v>44813</v>
      </c>
      <c r="M7" s="145" t="s">
        <v>671</v>
      </c>
      <c r="N7" s="15" t="s">
        <v>718</v>
      </c>
      <c r="O7" s="15" t="s">
        <v>333</v>
      </c>
      <c r="P7" s="107" t="s">
        <v>672</v>
      </c>
    </row>
    <row r="8" spans="1:19" ht="76.5" customHeight="1" x14ac:dyDescent="0.35">
      <c r="A8" s="107" t="s">
        <v>276</v>
      </c>
      <c r="B8" s="107" t="s">
        <v>277</v>
      </c>
      <c r="C8" s="15" t="s">
        <v>290</v>
      </c>
      <c r="D8" s="549">
        <f>'ПГ 2022'!O91</f>
        <v>18480</v>
      </c>
      <c r="E8" s="112">
        <v>19500</v>
      </c>
      <c r="F8" s="414" t="s">
        <v>1906</v>
      </c>
      <c r="G8" s="112">
        <v>18480</v>
      </c>
      <c r="H8" s="550" t="s">
        <v>2011</v>
      </c>
      <c r="I8" s="112">
        <f t="shared" si="0"/>
        <v>1020</v>
      </c>
      <c r="J8" s="300">
        <f t="shared" si="1"/>
        <v>0</v>
      </c>
      <c r="K8" s="15" t="s">
        <v>1919</v>
      </c>
      <c r="L8" s="309" t="s">
        <v>2326</v>
      </c>
      <c r="M8" s="145" t="s">
        <v>671</v>
      </c>
      <c r="N8" s="15" t="s">
        <v>1920</v>
      </c>
      <c r="O8" s="15" t="s">
        <v>333</v>
      </c>
      <c r="P8" s="107" t="s">
        <v>1849</v>
      </c>
    </row>
    <row r="9" spans="1:19" ht="46.5" x14ac:dyDescent="0.35">
      <c r="A9" s="17" t="s">
        <v>58</v>
      </c>
      <c r="B9" s="17" t="s">
        <v>399</v>
      </c>
      <c r="C9" s="15" t="s">
        <v>456</v>
      </c>
      <c r="D9" s="549">
        <f>'ПГ 2022'!O98</f>
        <v>30000</v>
      </c>
      <c r="E9" s="112">
        <v>30000</v>
      </c>
      <c r="F9" s="414" t="s">
        <v>1283</v>
      </c>
      <c r="G9" s="112">
        <v>30000</v>
      </c>
      <c r="H9" s="15" t="s">
        <v>1306</v>
      </c>
      <c r="I9" s="112">
        <f t="shared" si="0"/>
        <v>0</v>
      </c>
      <c r="J9" s="300">
        <f t="shared" si="1"/>
        <v>0</v>
      </c>
      <c r="K9" s="15" t="s">
        <v>1287</v>
      </c>
      <c r="L9" s="309">
        <v>44926</v>
      </c>
      <c r="M9" s="145" t="s">
        <v>671</v>
      </c>
      <c r="N9" s="15" t="s">
        <v>718</v>
      </c>
      <c r="O9" s="15" t="s">
        <v>333</v>
      </c>
      <c r="P9" s="17" t="s">
        <v>1284</v>
      </c>
    </row>
    <row r="10" spans="1:19" ht="46.5" x14ac:dyDescent="0.35">
      <c r="A10" s="17" t="s">
        <v>58</v>
      </c>
      <c r="B10" s="17" t="s">
        <v>399</v>
      </c>
      <c r="C10" s="15" t="s">
        <v>473</v>
      </c>
      <c r="D10" s="549">
        <f>'ПГ 2022'!O99</f>
        <v>36000</v>
      </c>
      <c r="E10" s="112">
        <v>36000</v>
      </c>
      <c r="F10" s="414" t="s">
        <v>1311</v>
      </c>
      <c r="G10" s="112">
        <v>36000</v>
      </c>
      <c r="H10" s="15" t="s">
        <v>1320</v>
      </c>
      <c r="I10" s="112">
        <f t="shared" si="0"/>
        <v>0</v>
      </c>
      <c r="J10" s="300">
        <f t="shared" si="1"/>
        <v>0</v>
      </c>
      <c r="K10" s="15" t="s">
        <v>1309</v>
      </c>
      <c r="L10" s="309">
        <v>44926</v>
      </c>
      <c r="M10" s="145" t="s">
        <v>671</v>
      </c>
      <c r="N10" s="15" t="s">
        <v>718</v>
      </c>
      <c r="O10" s="15" t="s">
        <v>333</v>
      </c>
      <c r="P10" s="17" t="s">
        <v>1310</v>
      </c>
    </row>
    <row r="11" spans="1:19" ht="46.5" x14ac:dyDescent="0.35">
      <c r="A11" s="17" t="s">
        <v>58</v>
      </c>
      <c r="B11" s="17" t="s">
        <v>399</v>
      </c>
      <c r="C11" s="15" t="s">
        <v>472</v>
      </c>
      <c r="D11" s="549">
        <f>'ПГ 2022'!O100</f>
        <v>15880</v>
      </c>
      <c r="E11" s="112">
        <v>15880</v>
      </c>
      <c r="F11" s="414" t="s">
        <v>1361</v>
      </c>
      <c r="G11" s="112">
        <v>15880</v>
      </c>
      <c r="H11" s="15" t="s">
        <v>2036</v>
      </c>
      <c r="I11" s="112">
        <f t="shared" si="0"/>
        <v>0</v>
      </c>
      <c r="J11" s="300">
        <f t="shared" si="1"/>
        <v>0</v>
      </c>
      <c r="K11" s="15" t="s">
        <v>2037</v>
      </c>
      <c r="L11" s="309">
        <v>44926</v>
      </c>
      <c r="M11" s="145" t="s">
        <v>2038</v>
      </c>
      <c r="N11" s="15"/>
      <c r="O11" s="15" t="s">
        <v>333</v>
      </c>
      <c r="P11" s="15" t="s">
        <v>2039</v>
      </c>
    </row>
    <row r="12" spans="1:19" ht="108.5" hidden="1" x14ac:dyDescent="0.35">
      <c r="A12" s="107" t="s">
        <v>58</v>
      </c>
      <c r="B12" s="107" t="s">
        <v>399</v>
      </c>
      <c r="C12" s="15" t="s">
        <v>2159</v>
      </c>
      <c r="D12" s="584">
        <f>'ПГ 2022'!O112</f>
        <v>41000</v>
      </c>
      <c r="E12" s="112">
        <v>41000</v>
      </c>
      <c r="F12" s="414" t="s">
        <v>1904</v>
      </c>
      <c r="G12" s="112"/>
      <c r="H12" s="15"/>
      <c r="I12" s="112">
        <f t="shared" si="0"/>
        <v>41000</v>
      </c>
      <c r="J12" s="611">
        <f>D12-(G12+G13)</f>
        <v>0</v>
      </c>
      <c r="K12" s="15"/>
      <c r="L12" s="309" t="s">
        <v>50</v>
      </c>
      <c r="M12" s="145"/>
      <c r="N12" s="15"/>
      <c r="O12" s="15" t="s">
        <v>333</v>
      </c>
      <c r="P12" s="107" t="s">
        <v>2158</v>
      </c>
    </row>
    <row r="13" spans="1:19" ht="62" hidden="1" x14ac:dyDescent="0.35">
      <c r="A13" s="107" t="s">
        <v>58</v>
      </c>
      <c r="B13" s="107" t="s">
        <v>399</v>
      </c>
      <c r="C13" s="15" t="s">
        <v>2159</v>
      </c>
      <c r="D13" s="586"/>
      <c r="E13" s="112">
        <v>41000</v>
      </c>
      <c r="F13" s="414" t="s">
        <v>2300</v>
      </c>
      <c r="G13" s="112">
        <v>41000</v>
      </c>
      <c r="H13" s="215" t="s">
        <v>2796</v>
      </c>
      <c r="I13" s="112">
        <f t="shared" si="0"/>
        <v>0</v>
      </c>
      <c r="J13" s="612"/>
      <c r="K13" s="15"/>
      <c r="L13" s="309">
        <v>44837</v>
      </c>
      <c r="M13" s="145" t="s">
        <v>671</v>
      </c>
      <c r="N13" s="15" t="s">
        <v>718</v>
      </c>
      <c r="O13" s="15" t="s">
        <v>333</v>
      </c>
      <c r="P13" s="107" t="s">
        <v>2297</v>
      </c>
    </row>
    <row r="14" spans="1:19" ht="106.5" customHeight="1" x14ac:dyDescent="0.35">
      <c r="A14" s="609" t="s">
        <v>60</v>
      </c>
      <c r="B14" s="609" t="s">
        <v>118</v>
      </c>
      <c r="C14" s="607" t="s">
        <v>137</v>
      </c>
      <c r="D14" s="584">
        <f>'ПГ 2022'!O8</f>
        <v>16800</v>
      </c>
      <c r="E14" s="112">
        <v>27000</v>
      </c>
      <c r="F14" s="414" t="s">
        <v>760</v>
      </c>
      <c r="G14" s="112">
        <v>11350</v>
      </c>
      <c r="H14" s="15" t="s">
        <v>781</v>
      </c>
      <c r="I14" s="112">
        <f t="shared" si="0"/>
        <v>15650</v>
      </c>
      <c r="J14" s="611">
        <f>D14-SUM(G14:G15)</f>
        <v>0</v>
      </c>
      <c r="K14" s="15" t="s">
        <v>761</v>
      </c>
      <c r="L14" s="309">
        <v>44642</v>
      </c>
      <c r="M14" s="145"/>
      <c r="N14" s="15" t="s">
        <v>762</v>
      </c>
      <c r="O14" s="15" t="s">
        <v>333</v>
      </c>
      <c r="P14" s="108" t="s">
        <v>747</v>
      </c>
    </row>
    <row r="15" spans="1:19" ht="96.75" customHeight="1" x14ac:dyDescent="0.35">
      <c r="A15" s="610"/>
      <c r="B15" s="610"/>
      <c r="C15" s="608"/>
      <c r="D15" s="586"/>
      <c r="E15" s="112">
        <v>5450</v>
      </c>
      <c r="F15" s="414" t="s">
        <v>1569</v>
      </c>
      <c r="G15" s="112">
        <v>5450</v>
      </c>
      <c r="H15" s="215" t="s">
        <v>1603</v>
      </c>
      <c r="I15" s="112">
        <f t="shared" ref="I15" si="2">E15-G15</f>
        <v>0</v>
      </c>
      <c r="J15" s="612"/>
      <c r="K15" s="15" t="s">
        <v>761</v>
      </c>
      <c r="L15" s="309">
        <v>44770</v>
      </c>
      <c r="M15" s="145" t="s">
        <v>671</v>
      </c>
      <c r="N15" s="15" t="s">
        <v>1570</v>
      </c>
      <c r="O15" s="15" t="s">
        <v>333</v>
      </c>
      <c r="P15" s="108" t="s">
        <v>1584</v>
      </c>
    </row>
    <row r="16" spans="1:19" ht="77.5" x14ac:dyDescent="0.35">
      <c r="A16" s="107" t="s">
        <v>205</v>
      </c>
      <c r="B16" s="107" t="s">
        <v>476</v>
      </c>
      <c r="C16" s="15" t="s">
        <v>211</v>
      </c>
      <c r="D16" s="549">
        <f>'ПГ 2022'!O115</f>
        <v>600000</v>
      </c>
      <c r="E16" s="112">
        <v>600000</v>
      </c>
      <c r="F16" s="414" t="s">
        <v>693</v>
      </c>
      <c r="G16" s="112">
        <v>600000</v>
      </c>
      <c r="H16" s="15" t="s">
        <v>696</v>
      </c>
      <c r="I16" s="112">
        <f t="shared" si="0"/>
        <v>0</v>
      </c>
      <c r="J16" s="300">
        <f t="shared" si="1"/>
        <v>0</v>
      </c>
      <c r="K16" s="15" t="s">
        <v>694</v>
      </c>
      <c r="L16" s="309">
        <v>44679</v>
      </c>
      <c r="M16" s="145" t="s">
        <v>671</v>
      </c>
      <c r="N16" s="15" t="s">
        <v>695</v>
      </c>
      <c r="O16" s="15" t="s">
        <v>333</v>
      </c>
      <c r="P16" s="107" t="s">
        <v>692</v>
      </c>
    </row>
    <row r="17" spans="1:19" ht="155" hidden="1" x14ac:dyDescent="0.35">
      <c r="A17" s="17" t="s">
        <v>58</v>
      </c>
      <c r="B17" s="17" t="s">
        <v>399</v>
      </c>
      <c r="C17" s="15" t="s">
        <v>1078</v>
      </c>
      <c r="D17" s="549">
        <f>'ПГ 2022'!O152</f>
        <v>10000</v>
      </c>
      <c r="E17" s="112">
        <v>9737.5</v>
      </c>
      <c r="F17" s="414" t="s">
        <v>2648</v>
      </c>
      <c r="G17" s="112"/>
      <c r="H17" s="15"/>
      <c r="I17" s="112">
        <f t="shared" si="0"/>
        <v>9737.5</v>
      </c>
      <c r="J17" s="300">
        <f t="shared" si="1"/>
        <v>10000</v>
      </c>
      <c r="K17" s="15"/>
      <c r="L17" s="145"/>
      <c r="M17" s="145" t="s">
        <v>2038</v>
      </c>
      <c r="N17" s="15"/>
      <c r="O17" s="15" t="s">
        <v>333</v>
      </c>
      <c r="P17" s="17" t="s">
        <v>2650</v>
      </c>
    </row>
    <row r="18" spans="1:19" ht="62" x14ac:dyDescent="0.35">
      <c r="A18" s="119" t="s">
        <v>205</v>
      </c>
      <c r="B18" s="119" t="s">
        <v>476</v>
      </c>
      <c r="C18" s="215" t="s">
        <v>208</v>
      </c>
      <c r="D18" s="549">
        <f>'ПГ 2022'!O156</f>
        <v>193066.5</v>
      </c>
      <c r="E18" s="551">
        <v>199408.22</v>
      </c>
      <c r="F18" s="552" t="s">
        <v>1439</v>
      </c>
      <c r="G18" s="551">
        <v>193066.5</v>
      </c>
      <c r="H18" s="215" t="s">
        <v>1470</v>
      </c>
      <c r="I18" s="551">
        <f t="shared" si="0"/>
        <v>6341.7200000000012</v>
      </c>
      <c r="J18" s="553">
        <f t="shared" si="1"/>
        <v>0</v>
      </c>
      <c r="K18" s="215" t="s">
        <v>1440</v>
      </c>
      <c r="L18" s="554">
        <v>44785</v>
      </c>
      <c r="M18" s="145" t="s">
        <v>671</v>
      </c>
      <c r="N18" s="215" t="s">
        <v>1442</v>
      </c>
      <c r="O18" s="15" t="s">
        <v>333</v>
      </c>
      <c r="P18" s="119" t="s">
        <v>1441</v>
      </c>
    </row>
    <row r="19" spans="1:19" ht="44.25" customHeight="1" x14ac:dyDescent="0.35">
      <c r="A19" s="107" t="s">
        <v>276</v>
      </c>
      <c r="B19" s="107" t="s">
        <v>277</v>
      </c>
      <c r="C19" s="15" t="s">
        <v>1059</v>
      </c>
      <c r="D19" s="555">
        <f>'ПГ 2022'!O134</f>
        <v>19653</v>
      </c>
      <c r="E19" s="112">
        <v>19653</v>
      </c>
      <c r="F19" s="414" t="s">
        <v>1468</v>
      </c>
      <c r="G19" s="112">
        <v>19653</v>
      </c>
      <c r="H19" s="215" t="s">
        <v>1472</v>
      </c>
      <c r="I19" s="112">
        <f t="shared" si="0"/>
        <v>0</v>
      </c>
      <c r="J19" s="300">
        <f t="shared" si="1"/>
        <v>0</v>
      </c>
      <c r="K19" s="15" t="s">
        <v>1469</v>
      </c>
      <c r="L19" s="309">
        <v>44747</v>
      </c>
      <c r="M19" s="145" t="s">
        <v>671</v>
      </c>
      <c r="N19" s="15" t="s">
        <v>50</v>
      </c>
      <c r="O19" s="15" t="s">
        <v>333</v>
      </c>
      <c r="P19" s="107" t="s">
        <v>1471</v>
      </c>
    </row>
    <row r="20" spans="1:19" ht="46.5" customHeight="1" x14ac:dyDescent="0.35">
      <c r="A20" s="107" t="s">
        <v>176</v>
      </c>
      <c r="B20" s="107" t="s">
        <v>177</v>
      </c>
      <c r="C20" s="15" t="s">
        <v>1907</v>
      </c>
      <c r="D20" s="555">
        <f>'ПГ 2022'!Q166</f>
        <v>18200</v>
      </c>
      <c r="E20" s="112">
        <v>18060</v>
      </c>
      <c r="F20" s="414" t="s">
        <v>2061</v>
      </c>
      <c r="G20" s="112">
        <v>18050</v>
      </c>
      <c r="H20" s="15" t="s">
        <v>2184</v>
      </c>
      <c r="I20" s="112">
        <f t="shared" si="0"/>
        <v>10</v>
      </c>
      <c r="J20" s="300">
        <f t="shared" si="1"/>
        <v>150</v>
      </c>
      <c r="K20" s="15" t="s">
        <v>2187</v>
      </c>
      <c r="L20" s="414" t="s">
        <v>2750</v>
      </c>
      <c r="M20" s="145" t="s">
        <v>2038</v>
      </c>
      <c r="N20" s="15"/>
      <c r="O20" s="15"/>
      <c r="P20" s="107" t="s">
        <v>2062</v>
      </c>
    </row>
    <row r="21" spans="1:19" ht="46.5" x14ac:dyDescent="0.35">
      <c r="A21" s="107" t="s">
        <v>276</v>
      </c>
      <c r="B21" s="107" t="s">
        <v>277</v>
      </c>
      <c r="C21" s="15" t="s">
        <v>1344</v>
      </c>
      <c r="D21" s="555">
        <f>'ПГ 2022'!O173</f>
        <v>6240</v>
      </c>
      <c r="E21" s="112">
        <v>6500</v>
      </c>
      <c r="F21" s="414" t="s">
        <v>1905</v>
      </c>
      <c r="G21" s="112">
        <v>6240</v>
      </c>
      <c r="H21" s="550" t="s">
        <v>1917</v>
      </c>
      <c r="I21" s="112">
        <f t="shared" si="0"/>
        <v>260</v>
      </c>
      <c r="J21" s="300">
        <f t="shared" si="1"/>
        <v>0</v>
      </c>
      <c r="K21" s="15" t="s">
        <v>1911</v>
      </c>
      <c r="L21" s="309">
        <v>44813</v>
      </c>
      <c r="M21" s="145" t="s">
        <v>671</v>
      </c>
      <c r="N21" s="15" t="s">
        <v>2188</v>
      </c>
      <c r="O21" s="15" t="s">
        <v>333</v>
      </c>
      <c r="P21" s="107" t="s">
        <v>2063</v>
      </c>
    </row>
    <row r="22" spans="1:19" ht="31" x14ac:dyDescent="0.35">
      <c r="A22" s="107" t="s">
        <v>59</v>
      </c>
      <c r="B22" s="107" t="s">
        <v>124</v>
      </c>
      <c r="C22" s="15" t="s">
        <v>31</v>
      </c>
      <c r="D22" s="555">
        <f>'ПГ 2022'!O174</f>
        <v>756.52</v>
      </c>
      <c r="E22" s="112">
        <v>756.52</v>
      </c>
      <c r="F22" s="414" t="s">
        <v>1903</v>
      </c>
      <c r="G22" s="112">
        <v>756.52</v>
      </c>
      <c r="H22" s="15" t="s">
        <v>2305</v>
      </c>
      <c r="I22" s="112">
        <f t="shared" si="0"/>
        <v>0</v>
      </c>
      <c r="J22" s="300">
        <f t="shared" si="1"/>
        <v>0</v>
      </c>
      <c r="K22" s="15" t="s">
        <v>2044</v>
      </c>
      <c r="L22" s="309">
        <v>44810</v>
      </c>
      <c r="M22" s="145" t="s">
        <v>2038</v>
      </c>
      <c r="N22" s="15"/>
      <c r="O22" s="15" t="s">
        <v>333</v>
      </c>
      <c r="P22" s="107" t="s">
        <v>1918</v>
      </c>
    </row>
    <row r="23" spans="1:19" s="312" customFormat="1" ht="31" x14ac:dyDescent="0.35">
      <c r="A23" s="107" t="s">
        <v>59</v>
      </c>
      <c r="B23" s="107" t="s">
        <v>124</v>
      </c>
      <c r="C23" s="215" t="s">
        <v>34</v>
      </c>
      <c r="D23" s="549">
        <f>'ПГ 2022'!O180</f>
        <v>91200</v>
      </c>
      <c r="E23" s="551">
        <v>91200</v>
      </c>
      <c r="F23" s="552" t="s">
        <v>2298</v>
      </c>
      <c r="G23" s="551">
        <v>91200</v>
      </c>
      <c r="H23" s="215" t="s">
        <v>2400</v>
      </c>
      <c r="I23" s="551">
        <f t="shared" si="0"/>
        <v>0</v>
      </c>
      <c r="J23" s="553">
        <f t="shared" si="1"/>
        <v>0</v>
      </c>
      <c r="K23" s="215" t="s">
        <v>100</v>
      </c>
      <c r="L23" s="554">
        <v>44879</v>
      </c>
      <c r="M23" s="556" t="s">
        <v>2038</v>
      </c>
      <c r="N23" s="215"/>
      <c r="O23" s="15" t="s">
        <v>333</v>
      </c>
      <c r="P23" s="119" t="s">
        <v>2307</v>
      </c>
      <c r="Q23" s="311"/>
      <c r="R23" s="311"/>
      <c r="S23" s="311"/>
    </row>
    <row r="24" spans="1:19" s="312" customFormat="1" ht="46.5" x14ac:dyDescent="0.35">
      <c r="A24" s="119" t="s">
        <v>205</v>
      </c>
      <c r="B24" s="119" t="s">
        <v>476</v>
      </c>
      <c r="C24" s="215" t="s">
        <v>2026</v>
      </c>
      <c r="D24" s="604">
        <f>'ПГ 2022'!O181</f>
        <v>38509</v>
      </c>
      <c r="E24" s="551">
        <v>39960</v>
      </c>
      <c r="F24" s="552" t="s">
        <v>2195</v>
      </c>
      <c r="G24" s="551">
        <v>32400</v>
      </c>
      <c r="H24" s="215" t="s">
        <v>2224</v>
      </c>
      <c r="I24" s="557">
        <f t="shared" si="0"/>
        <v>7560</v>
      </c>
      <c r="J24" s="602">
        <f>D24-(G24+G25)</f>
        <v>0</v>
      </c>
      <c r="K24" s="215" t="s">
        <v>2204</v>
      </c>
      <c r="L24" s="554">
        <v>44832</v>
      </c>
      <c r="M24" s="556" t="s">
        <v>671</v>
      </c>
      <c r="N24" s="215" t="s">
        <v>2206</v>
      </c>
      <c r="O24" s="15" t="s">
        <v>333</v>
      </c>
      <c r="P24" s="107" t="s">
        <v>2205</v>
      </c>
      <c r="Q24" s="311"/>
      <c r="R24" s="311"/>
      <c r="S24" s="311"/>
    </row>
    <row r="25" spans="1:19" ht="31" x14ac:dyDescent="0.35">
      <c r="A25" s="119" t="s">
        <v>205</v>
      </c>
      <c r="B25" s="119" t="s">
        <v>476</v>
      </c>
      <c r="C25" s="215" t="s">
        <v>2026</v>
      </c>
      <c r="D25" s="605"/>
      <c r="E25" s="112">
        <v>7585</v>
      </c>
      <c r="F25" s="414" t="s">
        <v>2299</v>
      </c>
      <c r="G25" s="112">
        <v>6109</v>
      </c>
      <c r="H25" s="15" t="s">
        <v>2327</v>
      </c>
      <c r="I25" s="557">
        <f t="shared" si="0"/>
        <v>1476</v>
      </c>
      <c r="J25" s="603"/>
      <c r="K25" s="215" t="s">
        <v>2204</v>
      </c>
      <c r="L25" s="554">
        <v>44833</v>
      </c>
      <c r="M25" s="556" t="s">
        <v>671</v>
      </c>
      <c r="N25" s="215" t="s">
        <v>2306</v>
      </c>
      <c r="O25" s="15" t="s">
        <v>333</v>
      </c>
      <c r="P25" s="107" t="s">
        <v>2297</v>
      </c>
    </row>
    <row r="26" spans="1:19" ht="62" x14ac:dyDescent="0.35">
      <c r="A26" s="107" t="s">
        <v>261</v>
      </c>
      <c r="B26" s="107" t="s">
        <v>260</v>
      </c>
      <c r="C26" s="15" t="s">
        <v>1179</v>
      </c>
      <c r="D26" s="555">
        <f>'ПГ 2022'!O201</f>
        <v>536.52</v>
      </c>
      <c r="E26" s="112">
        <v>536.52</v>
      </c>
      <c r="F26" s="414" t="s">
        <v>2715</v>
      </c>
      <c r="G26" s="112">
        <v>536.52</v>
      </c>
      <c r="H26" s="15" t="s">
        <v>2820</v>
      </c>
      <c r="I26" s="112">
        <f>E26-G26</f>
        <v>0</v>
      </c>
      <c r="J26" s="112">
        <f>D26-G26</f>
        <v>0</v>
      </c>
      <c r="K26" s="15" t="s">
        <v>2821</v>
      </c>
      <c r="L26" s="309">
        <v>44900</v>
      </c>
      <c r="M26" s="556" t="s">
        <v>2038</v>
      </c>
      <c r="N26" s="15"/>
      <c r="O26" s="15" t="s">
        <v>333</v>
      </c>
      <c r="P26" s="107" t="s">
        <v>2714</v>
      </c>
    </row>
    <row r="27" spans="1:19" ht="46.5" hidden="1" x14ac:dyDescent="0.35">
      <c r="A27" s="17" t="s">
        <v>191</v>
      </c>
      <c r="B27" s="17" t="s">
        <v>1423</v>
      </c>
      <c r="C27" s="15" t="s">
        <v>189</v>
      </c>
      <c r="D27" s="555">
        <f>'ПГ 2022'!O202</f>
        <v>0.24</v>
      </c>
      <c r="E27" s="112"/>
      <c r="F27" s="414"/>
      <c r="G27" s="112"/>
      <c r="H27" s="15"/>
      <c r="I27" s="112">
        <f t="shared" ref="I27:I28" si="3">E27-G27</f>
        <v>0</v>
      </c>
      <c r="J27" s="112">
        <f t="shared" ref="J27:J28" si="4">D27-G27</f>
        <v>0.24</v>
      </c>
      <c r="K27" s="15"/>
      <c r="L27" s="145"/>
      <c r="M27" s="145"/>
      <c r="N27" s="15"/>
      <c r="O27" s="15" t="s">
        <v>333</v>
      </c>
      <c r="P27" s="17"/>
    </row>
    <row r="28" spans="1:19" ht="31" hidden="1" x14ac:dyDescent="0.35">
      <c r="A28" s="17" t="s">
        <v>191</v>
      </c>
      <c r="B28" s="17" t="s">
        <v>1423</v>
      </c>
      <c r="C28" s="15" t="s">
        <v>272</v>
      </c>
      <c r="D28" s="555">
        <f>'ПГ 2022'!O203</f>
        <v>7.55</v>
      </c>
      <c r="E28" s="112"/>
      <c r="F28" s="414"/>
      <c r="G28" s="112"/>
      <c r="H28" s="15"/>
      <c r="I28" s="112">
        <f t="shared" si="3"/>
        <v>0</v>
      </c>
      <c r="J28" s="112">
        <f t="shared" si="4"/>
        <v>7.55</v>
      </c>
      <c r="K28" s="15"/>
      <c r="L28" s="145"/>
      <c r="M28" s="145"/>
      <c r="N28" s="15"/>
      <c r="O28" s="15" t="s">
        <v>333</v>
      </c>
      <c r="P28" s="17"/>
    </row>
    <row r="29" spans="1:19" ht="65.25" customHeight="1" x14ac:dyDescent="0.35">
      <c r="A29" s="107" t="s">
        <v>59</v>
      </c>
      <c r="B29" s="107" t="s">
        <v>124</v>
      </c>
      <c r="C29" s="215" t="s">
        <v>34</v>
      </c>
      <c r="D29" s="555">
        <f>'ПГ 2022'!O206</f>
        <v>91770</v>
      </c>
      <c r="E29" s="112">
        <v>120270</v>
      </c>
      <c r="F29" s="414" t="s">
        <v>2590</v>
      </c>
      <c r="G29" s="112">
        <v>91770</v>
      </c>
      <c r="H29" s="15" t="s">
        <v>2609</v>
      </c>
      <c r="I29" s="112">
        <f>E29-G29</f>
        <v>28500</v>
      </c>
      <c r="J29" s="300">
        <f>D29-G29</f>
        <v>0</v>
      </c>
      <c r="K29" s="15" t="s">
        <v>2589</v>
      </c>
      <c r="L29" s="309">
        <v>44886</v>
      </c>
      <c r="M29" s="145" t="s">
        <v>671</v>
      </c>
      <c r="N29" s="15" t="s">
        <v>718</v>
      </c>
      <c r="O29" s="15" t="s">
        <v>333</v>
      </c>
      <c r="P29" s="107" t="s">
        <v>2786</v>
      </c>
    </row>
    <row r="30" spans="1:19" ht="77.5" x14ac:dyDescent="0.35">
      <c r="A30" s="107" t="s">
        <v>59</v>
      </c>
      <c r="B30" s="107" t="s">
        <v>124</v>
      </c>
      <c r="C30" s="215" t="s">
        <v>2576</v>
      </c>
      <c r="D30" s="555">
        <f>'ПГ 2022'!O207</f>
        <v>42400</v>
      </c>
      <c r="E30" s="112">
        <v>42400</v>
      </c>
      <c r="F30" s="558" t="s">
        <v>2792</v>
      </c>
      <c r="G30" s="112">
        <v>42400</v>
      </c>
      <c r="H30" s="15" t="s">
        <v>2825</v>
      </c>
      <c r="I30" s="112">
        <f>E30-G30</f>
        <v>0</v>
      </c>
      <c r="J30" s="300">
        <f>D30-G30</f>
        <v>0</v>
      </c>
      <c r="K30" s="15" t="s">
        <v>2795</v>
      </c>
      <c r="L30" s="309">
        <v>44904</v>
      </c>
      <c r="M30" s="145" t="s">
        <v>671</v>
      </c>
      <c r="N30" s="15" t="s">
        <v>718</v>
      </c>
      <c r="O30" s="15" t="s">
        <v>333</v>
      </c>
      <c r="P30" s="107" t="s">
        <v>2793</v>
      </c>
    </row>
    <row r="31" spans="1:19" ht="31" x14ac:dyDescent="0.35">
      <c r="A31" s="107" t="s">
        <v>15</v>
      </c>
      <c r="B31" s="107" t="s">
        <v>63</v>
      </c>
      <c r="C31" s="215" t="s">
        <v>2582</v>
      </c>
      <c r="D31" s="613">
        <f>'ПГ 2022'!O210</f>
        <v>107456.28</v>
      </c>
      <c r="E31" s="112">
        <v>81100</v>
      </c>
      <c r="F31" s="414" t="s">
        <v>2833</v>
      </c>
      <c r="G31" s="112">
        <v>81100</v>
      </c>
      <c r="H31" s="215" t="s">
        <v>2877</v>
      </c>
      <c r="I31" s="112">
        <f t="shared" ref="I31:I38" si="5">E31-G31</f>
        <v>0</v>
      </c>
      <c r="J31" s="615">
        <f>D31-(G31+G32)</f>
        <v>0</v>
      </c>
      <c r="K31" s="15" t="s">
        <v>2876</v>
      </c>
      <c r="L31" s="309">
        <v>44908</v>
      </c>
      <c r="M31" s="145" t="s">
        <v>2038</v>
      </c>
      <c r="N31" s="15"/>
      <c r="O31" s="15" t="s">
        <v>333</v>
      </c>
      <c r="P31" s="107" t="s">
        <v>2837</v>
      </c>
    </row>
    <row r="32" spans="1:19" ht="31" x14ac:dyDescent="0.35">
      <c r="A32" s="107" t="s">
        <v>15</v>
      </c>
      <c r="B32" s="107" t="s">
        <v>63</v>
      </c>
      <c r="C32" s="215" t="s">
        <v>2582</v>
      </c>
      <c r="D32" s="614"/>
      <c r="E32" s="559">
        <v>26356.28</v>
      </c>
      <c r="F32" s="414" t="s">
        <v>2930</v>
      </c>
      <c r="G32" s="112">
        <v>26356.28</v>
      </c>
      <c r="H32" s="215" t="s">
        <v>3009</v>
      </c>
      <c r="I32" s="112">
        <f t="shared" si="5"/>
        <v>0</v>
      </c>
      <c r="J32" s="616"/>
      <c r="K32" s="15" t="s">
        <v>2876</v>
      </c>
      <c r="L32" s="309">
        <v>44914</v>
      </c>
      <c r="M32" s="145" t="s">
        <v>2038</v>
      </c>
      <c r="N32" s="15"/>
      <c r="O32" s="215" t="s">
        <v>333</v>
      </c>
      <c r="P32" s="107" t="s">
        <v>2837</v>
      </c>
    </row>
    <row r="33" spans="1:16" ht="46.5" x14ac:dyDescent="0.35">
      <c r="A33" s="107" t="s">
        <v>15</v>
      </c>
      <c r="B33" s="107" t="s">
        <v>63</v>
      </c>
      <c r="C33" s="215" t="s">
        <v>2640</v>
      </c>
      <c r="D33" s="555">
        <f>'ПГ 2022'!O213</f>
        <v>31140</v>
      </c>
      <c r="E33" s="112">
        <v>35100</v>
      </c>
      <c r="F33" s="414" t="s">
        <v>2862</v>
      </c>
      <c r="G33" s="112">
        <v>31140</v>
      </c>
      <c r="H33" s="15" t="s">
        <v>2867</v>
      </c>
      <c r="I33" s="112">
        <f t="shared" si="5"/>
        <v>3960</v>
      </c>
      <c r="J33" s="300">
        <f t="shared" ref="J33:J38" si="6">D33-G33</f>
        <v>0</v>
      </c>
      <c r="K33" s="15" t="s">
        <v>2860</v>
      </c>
      <c r="L33" s="309">
        <v>44908</v>
      </c>
      <c r="M33" s="145" t="s">
        <v>671</v>
      </c>
      <c r="N33" s="15" t="s">
        <v>2861</v>
      </c>
      <c r="O33" s="15" t="s">
        <v>333</v>
      </c>
      <c r="P33" s="107"/>
    </row>
    <row r="34" spans="1:16" ht="31" x14ac:dyDescent="0.35">
      <c r="A34" s="119" t="s">
        <v>59</v>
      </c>
      <c r="B34" s="119" t="s">
        <v>124</v>
      </c>
      <c r="C34" s="215" t="s">
        <v>2773</v>
      </c>
      <c r="D34" s="549">
        <f>'ПГ 2022'!O223</f>
        <v>28630</v>
      </c>
      <c r="E34" s="551">
        <v>28630</v>
      </c>
      <c r="F34" s="552" t="s">
        <v>2865</v>
      </c>
      <c r="G34" s="551">
        <v>28630</v>
      </c>
      <c r="H34" s="215" t="s">
        <v>2868</v>
      </c>
      <c r="I34" s="112">
        <f t="shared" si="5"/>
        <v>0</v>
      </c>
      <c r="J34" s="300">
        <f t="shared" si="6"/>
        <v>0</v>
      </c>
      <c r="K34" s="15" t="s">
        <v>2795</v>
      </c>
      <c r="L34" s="554">
        <v>44907</v>
      </c>
      <c r="M34" s="556" t="s">
        <v>2038</v>
      </c>
      <c r="N34" s="215"/>
      <c r="O34" s="215" t="s">
        <v>333</v>
      </c>
      <c r="P34" s="119" t="s">
        <v>2794</v>
      </c>
    </row>
    <row r="35" spans="1:16" ht="77.5" x14ac:dyDescent="0.35">
      <c r="A35" s="107" t="s">
        <v>205</v>
      </c>
      <c r="B35" s="107" t="s">
        <v>476</v>
      </c>
      <c r="C35" s="215" t="s">
        <v>211</v>
      </c>
      <c r="D35" s="91">
        <f>'ПГ 2022'!O219</f>
        <v>300000</v>
      </c>
      <c r="E35" s="551">
        <v>300000</v>
      </c>
      <c r="F35" s="552" t="s">
        <v>2871</v>
      </c>
      <c r="G35" s="551">
        <v>300000</v>
      </c>
      <c r="H35" s="215" t="s">
        <v>2884</v>
      </c>
      <c r="I35" s="112">
        <f t="shared" si="5"/>
        <v>0</v>
      </c>
      <c r="J35" s="300">
        <f t="shared" si="6"/>
        <v>0</v>
      </c>
      <c r="K35" s="215" t="s">
        <v>2869</v>
      </c>
      <c r="L35" s="2">
        <v>44917</v>
      </c>
      <c r="M35" s="556" t="s">
        <v>671</v>
      </c>
      <c r="N35" s="215" t="s">
        <v>2870</v>
      </c>
      <c r="O35" s="15" t="s">
        <v>333</v>
      </c>
      <c r="P35" s="119" t="s">
        <v>2878</v>
      </c>
    </row>
    <row r="36" spans="1:16" ht="75" customHeight="1" x14ac:dyDescent="0.35">
      <c r="A36" s="107" t="s">
        <v>205</v>
      </c>
      <c r="B36" s="107" t="s">
        <v>476</v>
      </c>
      <c r="C36" s="215" t="s">
        <v>2763</v>
      </c>
      <c r="D36" s="91">
        <f>'ПГ 2022'!O220</f>
        <v>32800</v>
      </c>
      <c r="E36" s="551">
        <v>38000</v>
      </c>
      <c r="F36" s="552" t="s">
        <v>2851</v>
      </c>
      <c r="G36" s="551">
        <v>32800</v>
      </c>
      <c r="H36" s="215" t="s">
        <v>2866</v>
      </c>
      <c r="I36" s="112">
        <f t="shared" si="5"/>
        <v>5200</v>
      </c>
      <c r="J36" s="300">
        <f t="shared" si="6"/>
        <v>0</v>
      </c>
      <c r="K36" s="215" t="s">
        <v>2850</v>
      </c>
      <c r="L36" s="554">
        <v>44909</v>
      </c>
      <c r="M36" s="556" t="s">
        <v>671</v>
      </c>
      <c r="N36" s="215" t="s">
        <v>2855</v>
      </c>
      <c r="O36" s="15" t="s">
        <v>333</v>
      </c>
      <c r="P36" s="119" t="s">
        <v>2856</v>
      </c>
    </row>
    <row r="37" spans="1:16" ht="77.5" x14ac:dyDescent="0.35">
      <c r="A37" s="107" t="s">
        <v>205</v>
      </c>
      <c r="B37" s="107" t="s">
        <v>476</v>
      </c>
      <c r="C37" s="215" t="s">
        <v>2771</v>
      </c>
      <c r="D37" s="91">
        <f>'ПГ 2022'!Q221</f>
        <v>15000</v>
      </c>
      <c r="E37" s="551">
        <v>15000</v>
      </c>
      <c r="F37" s="552" t="s">
        <v>2853</v>
      </c>
      <c r="G37" s="551">
        <v>15000</v>
      </c>
      <c r="H37" s="215" t="s">
        <v>2852</v>
      </c>
      <c r="I37" s="112">
        <f t="shared" si="5"/>
        <v>0</v>
      </c>
      <c r="J37" s="300">
        <f t="shared" si="6"/>
        <v>0</v>
      </c>
      <c r="K37" s="215" t="s">
        <v>2854</v>
      </c>
      <c r="L37" s="554">
        <v>44904</v>
      </c>
      <c r="M37" s="556" t="s">
        <v>671</v>
      </c>
      <c r="N37" s="215" t="s">
        <v>718</v>
      </c>
      <c r="O37" s="15" t="s">
        <v>333</v>
      </c>
      <c r="P37" s="119" t="s">
        <v>2857</v>
      </c>
    </row>
    <row r="38" spans="1:16" ht="77.5" x14ac:dyDescent="0.35">
      <c r="A38" s="119" t="s">
        <v>191</v>
      </c>
      <c r="B38" s="119" t="s">
        <v>1423</v>
      </c>
      <c r="C38" s="215" t="s">
        <v>2229</v>
      </c>
      <c r="D38" s="91">
        <f>'ПГ 2022'!Q222</f>
        <v>788.6</v>
      </c>
      <c r="E38" s="551">
        <v>788.4</v>
      </c>
      <c r="F38" s="552" t="s">
        <v>3012</v>
      </c>
      <c r="G38" s="560">
        <v>788.4</v>
      </c>
      <c r="H38" s="215" t="s">
        <v>3013</v>
      </c>
      <c r="I38" s="112">
        <f t="shared" si="5"/>
        <v>0</v>
      </c>
      <c r="J38" s="300">
        <f t="shared" si="6"/>
        <v>0.20000000000004547</v>
      </c>
      <c r="K38" s="215" t="s">
        <v>3011</v>
      </c>
      <c r="L38" s="554">
        <v>44918</v>
      </c>
      <c r="M38" s="556" t="s">
        <v>671</v>
      </c>
      <c r="N38" s="215" t="s">
        <v>718</v>
      </c>
      <c r="O38" s="215" t="s">
        <v>333</v>
      </c>
      <c r="P38" s="119" t="s">
        <v>2972</v>
      </c>
    </row>
    <row r="39" spans="1:16" ht="77.5" x14ac:dyDescent="0.35">
      <c r="A39" s="107" t="s">
        <v>276</v>
      </c>
      <c r="B39" s="107" t="s">
        <v>277</v>
      </c>
      <c r="C39" s="15" t="s">
        <v>2859</v>
      </c>
      <c r="D39" s="555">
        <f>'ПГ 2022'!Q229</f>
        <v>10995.13</v>
      </c>
      <c r="E39" s="112">
        <v>10980</v>
      </c>
      <c r="F39" s="414" t="s">
        <v>2898</v>
      </c>
      <c r="G39" s="112">
        <v>10980</v>
      </c>
      <c r="H39" s="550" t="s">
        <v>2909</v>
      </c>
      <c r="I39" s="112">
        <f t="shared" ref="I39" si="7">E39-G39</f>
        <v>0</v>
      </c>
      <c r="J39" s="300">
        <f t="shared" ref="J39" si="8">D39-G39</f>
        <v>15.1299999999992</v>
      </c>
      <c r="K39" s="15" t="s">
        <v>2899</v>
      </c>
      <c r="L39" s="309">
        <v>44908</v>
      </c>
      <c r="M39" s="556" t="s">
        <v>671</v>
      </c>
      <c r="N39" s="215" t="s">
        <v>718</v>
      </c>
      <c r="O39" s="215" t="s">
        <v>333</v>
      </c>
      <c r="P39" s="119" t="s">
        <v>2900</v>
      </c>
    </row>
    <row r="40" spans="1:16" ht="77.5" x14ac:dyDescent="0.35">
      <c r="A40" s="17" t="s">
        <v>205</v>
      </c>
      <c r="B40" s="17" t="s">
        <v>476</v>
      </c>
      <c r="C40" s="215" t="s">
        <v>211</v>
      </c>
      <c r="D40" s="91">
        <f>'ПГ 2022'!Q230</f>
        <v>61901.07</v>
      </c>
      <c r="E40" s="551">
        <v>61901.07</v>
      </c>
      <c r="F40" s="552" t="s">
        <v>2953</v>
      </c>
      <c r="G40" s="551">
        <v>61901.07</v>
      </c>
      <c r="H40" s="215" t="s">
        <v>3010</v>
      </c>
      <c r="I40" s="112">
        <f t="shared" ref="I40:I44" si="9">E40-G40</f>
        <v>0</v>
      </c>
      <c r="J40" s="300">
        <f t="shared" ref="J40:J44" si="10">D40-G40</f>
        <v>0</v>
      </c>
      <c r="K40" s="215" t="s">
        <v>2854</v>
      </c>
      <c r="L40" s="554">
        <v>44921</v>
      </c>
      <c r="M40" s="556" t="s">
        <v>2038</v>
      </c>
      <c r="N40" s="215"/>
      <c r="O40" s="15" t="s">
        <v>333</v>
      </c>
      <c r="P40" s="480" t="s">
        <v>2954</v>
      </c>
    </row>
    <row r="41" spans="1:16" ht="66" customHeight="1" x14ac:dyDescent="0.35">
      <c r="A41" s="107" t="s">
        <v>205</v>
      </c>
      <c r="B41" s="107" t="s">
        <v>476</v>
      </c>
      <c r="C41" s="215" t="s">
        <v>208</v>
      </c>
      <c r="D41" s="594">
        <f>'ПГ 2022'!Q231</f>
        <v>201381.02</v>
      </c>
      <c r="E41" s="551">
        <v>200533.17</v>
      </c>
      <c r="F41" s="552" t="s">
        <v>2938</v>
      </c>
      <c r="G41" s="551">
        <v>171045</v>
      </c>
      <c r="H41" s="215" t="s">
        <v>2947</v>
      </c>
      <c r="I41" s="112">
        <f t="shared" si="9"/>
        <v>29488.170000000013</v>
      </c>
      <c r="J41" s="611">
        <f>D41-SUM(G41:G43)</f>
        <v>0</v>
      </c>
      <c r="K41" s="215" t="s">
        <v>2874</v>
      </c>
      <c r="L41" s="2">
        <v>44914</v>
      </c>
      <c r="M41" s="556" t="s">
        <v>671</v>
      </c>
      <c r="N41" s="215" t="s">
        <v>2941</v>
      </c>
      <c r="O41" s="15" t="s">
        <v>333</v>
      </c>
      <c r="P41" s="119" t="s">
        <v>2939</v>
      </c>
    </row>
    <row r="42" spans="1:16" ht="82.5" customHeight="1" x14ac:dyDescent="0.35">
      <c r="A42" s="107" t="s">
        <v>205</v>
      </c>
      <c r="B42" s="107" t="s">
        <v>476</v>
      </c>
      <c r="C42" s="215" t="s">
        <v>208</v>
      </c>
      <c r="D42" s="595"/>
      <c r="E42" s="551">
        <v>29488.17</v>
      </c>
      <c r="F42" s="552" t="s">
        <v>2957</v>
      </c>
      <c r="G42" s="551">
        <v>29488.17</v>
      </c>
      <c r="H42" s="215" t="s">
        <v>2971</v>
      </c>
      <c r="I42" s="112">
        <f>E42-G42</f>
        <v>0</v>
      </c>
      <c r="J42" s="617"/>
      <c r="K42" s="215" t="s">
        <v>2874</v>
      </c>
      <c r="L42" s="2">
        <v>44914</v>
      </c>
      <c r="M42" s="556" t="s">
        <v>671</v>
      </c>
      <c r="N42" s="215" t="s">
        <v>2961</v>
      </c>
      <c r="O42" s="15" t="s">
        <v>333</v>
      </c>
      <c r="P42" s="119" t="s">
        <v>2958</v>
      </c>
    </row>
    <row r="43" spans="1:16" ht="82.5" customHeight="1" x14ac:dyDescent="0.35">
      <c r="A43" s="17" t="s">
        <v>205</v>
      </c>
      <c r="B43" s="17" t="s">
        <v>476</v>
      </c>
      <c r="C43" s="215" t="s">
        <v>208</v>
      </c>
      <c r="D43" s="596"/>
      <c r="E43" s="551">
        <v>847.85</v>
      </c>
      <c r="F43" s="552" t="s">
        <v>3037</v>
      </c>
      <c r="G43" s="551">
        <v>847.85</v>
      </c>
      <c r="H43" s="215" t="s">
        <v>3040</v>
      </c>
      <c r="I43" s="112">
        <f>E43-G43</f>
        <v>0</v>
      </c>
      <c r="J43" s="612"/>
      <c r="K43" s="215" t="s">
        <v>2854</v>
      </c>
      <c r="L43" s="215" t="s">
        <v>3031</v>
      </c>
      <c r="M43" s="556" t="s">
        <v>671</v>
      </c>
      <c r="N43" s="215" t="s">
        <v>718</v>
      </c>
      <c r="O43" s="15" t="s">
        <v>333</v>
      </c>
      <c r="P43" s="480"/>
    </row>
    <row r="44" spans="1:16" ht="62" x14ac:dyDescent="0.35">
      <c r="A44" s="107" t="s">
        <v>197</v>
      </c>
      <c r="B44" s="107" t="s">
        <v>2913</v>
      </c>
      <c r="C44" s="215" t="s">
        <v>199</v>
      </c>
      <c r="D44" s="91">
        <f>'ПГ 2022'!Q232</f>
        <v>2181.63</v>
      </c>
      <c r="E44" s="551">
        <v>2150</v>
      </c>
      <c r="F44" s="552" t="s">
        <v>2937</v>
      </c>
      <c r="G44" s="551">
        <v>2150</v>
      </c>
      <c r="H44" s="215" t="s">
        <v>2962</v>
      </c>
      <c r="I44" s="112">
        <f t="shared" si="9"/>
        <v>0</v>
      </c>
      <c r="J44" s="300">
        <f t="shared" si="10"/>
        <v>31.630000000000109</v>
      </c>
      <c r="K44" s="215" t="s">
        <v>2942</v>
      </c>
      <c r="L44" s="2">
        <v>44917</v>
      </c>
      <c r="M44" s="556" t="s">
        <v>671</v>
      </c>
      <c r="N44" s="215" t="s">
        <v>2943</v>
      </c>
      <c r="O44" s="15" t="s">
        <v>333</v>
      </c>
      <c r="P44" s="119" t="s">
        <v>2940</v>
      </c>
    </row>
    <row r="45" spans="1:16" ht="62" x14ac:dyDescent="0.35">
      <c r="A45" s="107" t="s">
        <v>205</v>
      </c>
      <c r="B45" s="107" t="s">
        <v>476</v>
      </c>
      <c r="C45" s="215" t="s">
        <v>2901</v>
      </c>
      <c r="D45" s="594">
        <f>'ПГ 2022'!O235</f>
        <v>168619.64</v>
      </c>
      <c r="E45" s="551">
        <v>168619.64</v>
      </c>
      <c r="F45" s="552" t="s">
        <v>3014</v>
      </c>
      <c r="G45" s="551">
        <v>168619.64</v>
      </c>
      <c r="H45" s="215" t="s">
        <v>3023</v>
      </c>
      <c r="I45" s="112">
        <f>D45-G45</f>
        <v>0</v>
      </c>
      <c r="J45" s="611">
        <f>D45-E45</f>
        <v>0</v>
      </c>
      <c r="K45" s="215" t="s">
        <v>2874</v>
      </c>
      <c r="L45" s="2">
        <v>44918</v>
      </c>
      <c r="M45" s="556" t="s">
        <v>671</v>
      </c>
      <c r="N45" s="215" t="s">
        <v>3019</v>
      </c>
      <c r="O45" s="15" t="s">
        <v>333</v>
      </c>
      <c r="P45" s="119" t="s">
        <v>3018</v>
      </c>
    </row>
    <row r="46" spans="1:16" ht="62" hidden="1" x14ac:dyDescent="0.35">
      <c r="A46" s="107" t="s">
        <v>205</v>
      </c>
      <c r="B46" s="107" t="s">
        <v>476</v>
      </c>
      <c r="C46" s="215" t="s">
        <v>2901</v>
      </c>
      <c r="D46" s="596"/>
      <c r="E46" s="551">
        <v>168619.68400000001</v>
      </c>
      <c r="F46" s="561" t="s">
        <v>3015</v>
      </c>
      <c r="G46" s="551"/>
      <c r="H46" s="215"/>
      <c r="I46" s="112"/>
      <c r="J46" s="612"/>
      <c r="K46" s="215"/>
      <c r="L46" s="215"/>
      <c r="M46" s="556"/>
      <c r="N46" s="215" t="s">
        <v>3016</v>
      </c>
      <c r="O46" s="15" t="s">
        <v>333</v>
      </c>
      <c r="P46" s="119" t="s">
        <v>3017</v>
      </c>
    </row>
    <row r="47" spans="1:16" ht="154.5" customHeight="1" x14ac:dyDescent="0.35">
      <c r="A47" s="17" t="s">
        <v>15</v>
      </c>
      <c r="B47" s="17" t="s">
        <v>63</v>
      </c>
      <c r="C47" s="215" t="s">
        <v>2955</v>
      </c>
      <c r="D47" s="91">
        <f>'ПГ 2022'!O237</f>
        <v>32086</v>
      </c>
      <c r="E47" s="551">
        <v>32086</v>
      </c>
      <c r="F47" s="552" t="s">
        <v>3044</v>
      </c>
      <c r="G47" s="551">
        <v>32086</v>
      </c>
      <c r="H47" s="215" t="s">
        <v>3043</v>
      </c>
      <c r="I47" s="112">
        <f t="shared" ref="I47" si="11">E47-G47</f>
        <v>0</v>
      </c>
      <c r="J47" s="300">
        <f t="shared" ref="J47" si="12">D47-G47</f>
        <v>0</v>
      </c>
      <c r="K47" s="215" t="s">
        <v>3038</v>
      </c>
      <c r="L47" s="215" t="s">
        <v>3031</v>
      </c>
      <c r="M47" s="556" t="s">
        <v>671</v>
      </c>
      <c r="N47" s="215" t="s">
        <v>3039</v>
      </c>
      <c r="O47" s="15" t="s">
        <v>333</v>
      </c>
      <c r="P47" s="480" t="s">
        <v>2995</v>
      </c>
    </row>
    <row r="56" spans="2:4" hidden="1" x14ac:dyDescent="0.35">
      <c r="B56" s="606" t="s">
        <v>962</v>
      </c>
      <c r="C56" s="606"/>
      <c r="D56" s="606"/>
    </row>
  </sheetData>
  <autoFilter ref="A3:P47"/>
  <mergeCells count="18">
    <mergeCell ref="D5:D6"/>
    <mergeCell ref="J5:J6"/>
    <mergeCell ref="D12:D13"/>
    <mergeCell ref="J12:J13"/>
    <mergeCell ref="A14:A15"/>
    <mergeCell ref="D14:D15"/>
    <mergeCell ref="J24:J25"/>
    <mergeCell ref="D24:D25"/>
    <mergeCell ref="B56:D56"/>
    <mergeCell ref="C14:C15"/>
    <mergeCell ref="B14:B15"/>
    <mergeCell ref="J14:J15"/>
    <mergeCell ref="D31:D32"/>
    <mergeCell ref="J31:J32"/>
    <mergeCell ref="D45:D46"/>
    <mergeCell ref="J45:J46"/>
    <mergeCell ref="D41:D43"/>
    <mergeCell ref="J41:J43"/>
  </mergeCells>
  <pageMargins left="0.39370078740157483" right="0.19685039370078741" top="0.39370078740157483" bottom="0.39370078740157483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7" zoomScaleNormal="100" workbookViewId="0">
      <selection activeCell="B5" sqref="B5"/>
    </sheetView>
  </sheetViews>
  <sheetFormatPr defaultRowHeight="12.5" x14ac:dyDescent="0.25"/>
  <cols>
    <col min="2" max="2" width="28.54296875" customWidth="1"/>
    <col min="3" max="3" width="32.7265625" customWidth="1"/>
    <col min="4" max="4" width="42" customWidth="1"/>
  </cols>
  <sheetData>
    <row r="1" spans="1:4" ht="13.5" thickBot="1" x14ac:dyDescent="0.35">
      <c r="A1" s="334" t="s">
        <v>39</v>
      </c>
      <c r="B1" s="335" t="s">
        <v>2077</v>
      </c>
      <c r="C1" s="335" t="s">
        <v>2075</v>
      </c>
      <c r="D1" s="336" t="s">
        <v>2076</v>
      </c>
    </row>
    <row r="2" spans="1:4" x14ac:dyDescent="0.25">
      <c r="A2" s="314">
        <v>1</v>
      </c>
      <c r="B2" s="315" t="s">
        <v>2078</v>
      </c>
      <c r="C2" s="316">
        <v>35727.56</v>
      </c>
      <c r="D2" s="330" t="s">
        <v>2081</v>
      </c>
    </row>
    <row r="3" spans="1:4" x14ac:dyDescent="0.25">
      <c r="A3" s="317">
        <v>2</v>
      </c>
      <c r="B3" s="318">
        <v>169</v>
      </c>
      <c r="C3" s="319">
        <v>2390904.14</v>
      </c>
      <c r="D3" s="331" t="s">
        <v>2082</v>
      </c>
    </row>
    <row r="4" spans="1:4" x14ac:dyDescent="0.25">
      <c r="A4" s="317">
        <v>3</v>
      </c>
      <c r="B4" s="320" t="s">
        <v>2080</v>
      </c>
      <c r="C4" s="321">
        <v>396000</v>
      </c>
      <c r="D4" s="331" t="s">
        <v>2083</v>
      </c>
    </row>
    <row r="5" spans="1:4" x14ac:dyDescent="0.25">
      <c r="A5" s="317">
        <v>4</v>
      </c>
      <c r="B5" s="320" t="s">
        <v>2084</v>
      </c>
      <c r="C5" s="319">
        <v>117381.96</v>
      </c>
      <c r="D5" s="331" t="s">
        <v>2085</v>
      </c>
    </row>
    <row r="6" spans="1:4" x14ac:dyDescent="0.25">
      <c r="A6" s="317">
        <v>5</v>
      </c>
      <c r="B6" s="320" t="s">
        <v>2079</v>
      </c>
      <c r="C6" s="319">
        <v>299096.15999999997</v>
      </c>
      <c r="D6" s="331" t="s">
        <v>2086</v>
      </c>
    </row>
    <row r="7" spans="1:4" x14ac:dyDescent="0.25">
      <c r="A7" s="317">
        <v>6</v>
      </c>
      <c r="B7" s="322" t="s">
        <v>2088</v>
      </c>
      <c r="C7" s="319">
        <v>244312.68</v>
      </c>
      <c r="D7" s="331" t="s">
        <v>2087</v>
      </c>
    </row>
    <row r="8" spans="1:4" x14ac:dyDescent="0.25">
      <c r="A8" s="317">
        <v>7</v>
      </c>
      <c r="B8" s="318">
        <v>489</v>
      </c>
      <c r="C8" s="319">
        <v>214176.96</v>
      </c>
      <c r="D8" s="331" t="s">
        <v>2089</v>
      </c>
    </row>
    <row r="9" spans="1:4" x14ac:dyDescent="0.25">
      <c r="A9" s="317">
        <v>8</v>
      </c>
      <c r="B9" s="320" t="s">
        <v>2090</v>
      </c>
      <c r="C9" s="319">
        <v>122263.02</v>
      </c>
      <c r="D9" s="331" t="s">
        <v>2091</v>
      </c>
    </row>
    <row r="10" spans="1:4" x14ac:dyDescent="0.25">
      <c r="A10" s="317">
        <v>9</v>
      </c>
      <c r="B10" s="318">
        <v>164</v>
      </c>
      <c r="C10" s="319">
        <v>1236482.8600000001</v>
      </c>
      <c r="D10" s="331" t="s">
        <v>2092</v>
      </c>
    </row>
    <row r="11" spans="1:4" x14ac:dyDescent="0.25">
      <c r="A11" s="317">
        <v>10</v>
      </c>
      <c r="B11" s="318">
        <v>165</v>
      </c>
      <c r="C11" s="319">
        <v>3698353.25</v>
      </c>
      <c r="D11" s="332" t="s">
        <v>2092</v>
      </c>
    </row>
    <row r="12" spans="1:4" ht="13" thickBot="1" x14ac:dyDescent="0.3">
      <c r="A12" s="323">
        <v>11</v>
      </c>
      <c r="B12" s="324">
        <v>168</v>
      </c>
      <c r="C12" s="325">
        <v>2000001.53</v>
      </c>
      <c r="D12" s="333" t="s">
        <v>2093</v>
      </c>
    </row>
    <row r="13" spans="1:4" ht="13.5" thickBot="1" x14ac:dyDescent="0.3">
      <c r="A13" s="326" t="s">
        <v>2094</v>
      </c>
      <c r="B13" s="327"/>
      <c r="C13" s="328">
        <f>SUM(C2:C12)</f>
        <v>10754700.119999999</v>
      </c>
      <c r="D13" s="329"/>
    </row>
  </sheetData>
  <autoFilter ref="A1:D1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3"/>
  <sheetViews>
    <sheetView topLeftCell="A19" workbookViewId="0">
      <selection activeCell="I37" sqref="I37"/>
    </sheetView>
  </sheetViews>
  <sheetFormatPr defaultRowHeight="12.5" x14ac:dyDescent="0.25"/>
  <cols>
    <col min="1" max="1" width="13.453125" customWidth="1"/>
    <col min="2" max="2" width="34.1796875" customWidth="1"/>
    <col min="3" max="3" width="15.54296875" customWidth="1"/>
    <col min="4" max="4" width="16.26953125" customWidth="1"/>
    <col min="5" max="5" width="15.7265625" customWidth="1"/>
    <col min="6" max="6" width="15.81640625" customWidth="1"/>
    <col min="7" max="7" width="14.81640625" customWidth="1"/>
    <col min="8" max="8" width="31.54296875" customWidth="1"/>
    <col min="9" max="9" width="40.1796875" customWidth="1"/>
    <col min="10" max="10" width="9.1796875" style="410"/>
    <col min="11" max="12" width="9.1796875" customWidth="1"/>
  </cols>
  <sheetData>
    <row r="1" spans="1:106" ht="60" x14ac:dyDescent="0.35">
      <c r="A1" s="368" t="s">
        <v>56</v>
      </c>
      <c r="B1" s="368" t="s">
        <v>51</v>
      </c>
      <c r="C1" s="370" t="s">
        <v>53</v>
      </c>
      <c r="D1" s="367" t="s">
        <v>2330</v>
      </c>
      <c r="E1" s="367" t="s">
        <v>2331</v>
      </c>
      <c r="F1" s="367" t="s">
        <v>2332</v>
      </c>
      <c r="G1" s="368" t="s">
        <v>633</v>
      </c>
      <c r="H1" s="368" t="s">
        <v>54</v>
      </c>
      <c r="I1" s="371" t="s">
        <v>646</v>
      </c>
      <c r="J1" s="73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106" s="33" customFormat="1" ht="133.5" customHeight="1" x14ac:dyDescent="0.25">
      <c r="A2" s="215" t="s">
        <v>399</v>
      </c>
      <c r="B2" s="215" t="s">
        <v>458</v>
      </c>
      <c r="C2" s="405">
        <f t="shared" ref="C2:C9" si="0">SUM(D2:F2)</f>
        <v>23400</v>
      </c>
      <c r="D2" s="405">
        <v>7800</v>
      </c>
      <c r="E2" s="405">
        <v>7800</v>
      </c>
      <c r="F2" s="405">
        <v>7800</v>
      </c>
      <c r="G2" s="215" t="s">
        <v>979</v>
      </c>
      <c r="H2" s="215" t="s">
        <v>1631</v>
      </c>
      <c r="I2" s="215" t="s">
        <v>1632</v>
      </c>
      <c r="J2" s="215" t="s">
        <v>2556</v>
      </c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</row>
    <row r="3" spans="1:106" s="33" customFormat="1" ht="271.5" customHeight="1" x14ac:dyDescent="0.25">
      <c r="A3" s="215" t="s">
        <v>399</v>
      </c>
      <c r="B3" s="215" t="s">
        <v>1995</v>
      </c>
      <c r="C3" s="405">
        <f t="shared" si="0"/>
        <v>6894175.8000000007</v>
      </c>
      <c r="D3" s="405">
        <v>2298058.6</v>
      </c>
      <c r="E3" s="405">
        <v>2298058.6</v>
      </c>
      <c r="F3" s="405">
        <v>2298058.6</v>
      </c>
      <c r="G3" s="215" t="s">
        <v>980</v>
      </c>
      <c r="H3" s="215" t="s">
        <v>1994</v>
      </c>
      <c r="I3" s="215" t="s">
        <v>830</v>
      </c>
      <c r="J3" s="215" t="s">
        <v>2556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</row>
    <row r="4" spans="1:106" s="33" customFormat="1" ht="35.25" customHeight="1" x14ac:dyDescent="0.25">
      <c r="A4" s="215" t="s">
        <v>63</v>
      </c>
      <c r="B4" s="215" t="s">
        <v>306</v>
      </c>
      <c r="C4" s="405">
        <f t="shared" si="0"/>
        <v>54913400</v>
      </c>
      <c r="D4" s="405">
        <v>20000000</v>
      </c>
      <c r="E4" s="405">
        <v>17456700</v>
      </c>
      <c r="F4" s="405">
        <v>17456700</v>
      </c>
      <c r="G4" s="215" t="s">
        <v>980</v>
      </c>
      <c r="H4" s="406" t="s">
        <v>816</v>
      </c>
      <c r="I4" s="406" t="s">
        <v>827</v>
      </c>
      <c r="J4" s="215" t="s">
        <v>2556</v>
      </c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</row>
    <row r="5" spans="1:106" s="33" customFormat="1" ht="30" customHeight="1" x14ac:dyDescent="0.25">
      <c r="A5" s="215" t="s">
        <v>63</v>
      </c>
      <c r="B5" s="215" t="s">
        <v>323</v>
      </c>
      <c r="C5" s="405">
        <f t="shared" si="0"/>
        <v>8999999.040000001</v>
      </c>
      <c r="D5" s="405">
        <v>2999999.68</v>
      </c>
      <c r="E5" s="405">
        <v>2999999.68</v>
      </c>
      <c r="F5" s="405">
        <v>2999999.68</v>
      </c>
      <c r="G5" s="215" t="s">
        <v>980</v>
      </c>
      <c r="H5" s="406" t="s">
        <v>1788</v>
      </c>
      <c r="I5" s="406" t="s">
        <v>1809</v>
      </c>
      <c r="J5" s="215" t="s">
        <v>2556</v>
      </c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</row>
    <row r="6" spans="1:106" s="33" customFormat="1" ht="31.5" customHeight="1" x14ac:dyDescent="0.25">
      <c r="A6" s="215" t="s">
        <v>63</v>
      </c>
      <c r="B6" s="215" t="s">
        <v>325</v>
      </c>
      <c r="C6" s="405">
        <f t="shared" si="0"/>
        <v>922932.89999999991</v>
      </c>
      <c r="D6" s="405">
        <v>307644.3</v>
      </c>
      <c r="E6" s="405">
        <v>307644.3</v>
      </c>
      <c r="F6" s="405">
        <v>307644.3</v>
      </c>
      <c r="G6" s="215" t="s">
        <v>980</v>
      </c>
      <c r="H6" s="406" t="s">
        <v>846</v>
      </c>
      <c r="I6" s="406" t="s">
        <v>845</v>
      </c>
      <c r="J6" s="215" t="s">
        <v>2556</v>
      </c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</row>
    <row r="7" spans="1:106" s="33" customFormat="1" ht="30" customHeight="1" x14ac:dyDescent="0.25">
      <c r="A7" s="215" t="s">
        <v>63</v>
      </c>
      <c r="B7" s="215" t="s">
        <v>325</v>
      </c>
      <c r="C7" s="405">
        <f t="shared" si="0"/>
        <v>1812860.0100000002</v>
      </c>
      <c r="D7" s="405">
        <v>604286.67000000004</v>
      </c>
      <c r="E7" s="405">
        <v>604286.67000000004</v>
      </c>
      <c r="F7" s="405">
        <v>604286.67000000004</v>
      </c>
      <c r="G7" s="215" t="s">
        <v>980</v>
      </c>
      <c r="H7" s="406" t="s">
        <v>847</v>
      </c>
      <c r="I7" s="406" t="s">
        <v>845</v>
      </c>
      <c r="J7" s="215" t="s">
        <v>2556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</row>
    <row r="8" spans="1:106" s="33" customFormat="1" ht="33" customHeight="1" x14ac:dyDescent="0.25">
      <c r="A8" s="215" t="s">
        <v>63</v>
      </c>
      <c r="B8" s="215" t="s">
        <v>325</v>
      </c>
      <c r="C8" s="405">
        <f t="shared" si="0"/>
        <v>600000</v>
      </c>
      <c r="D8" s="405">
        <v>200000</v>
      </c>
      <c r="E8" s="405">
        <v>200000</v>
      </c>
      <c r="F8" s="405">
        <v>200000</v>
      </c>
      <c r="G8" s="215" t="s">
        <v>980</v>
      </c>
      <c r="H8" s="406" t="s">
        <v>1037</v>
      </c>
      <c r="I8" s="406" t="s">
        <v>845</v>
      </c>
      <c r="J8" s="215" t="s">
        <v>2556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</row>
    <row r="9" spans="1:106" s="33" customFormat="1" ht="36" customHeight="1" x14ac:dyDescent="0.25">
      <c r="A9" s="215" t="s">
        <v>63</v>
      </c>
      <c r="B9" s="215" t="s">
        <v>33</v>
      </c>
      <c r="C9" s="405">
        <f t="shared" si="0"/>
        <v>1866052.56</v>
      </c>
      <c r="D9" s="405">
        <v>622017.52</v>
      </c>
      <c r="E9" s="405">
        <v>622017.52</v>
      </c>
      <c r="F9" s="405">
        <v>622017.52</v>
      </c>
      <c r="G9" s="215" t="s">
        <v>980</v>
      </c>
      <c r="H9" s="406" t="s">
        <v>818</v>
      </c>
      <c r="I9" s="354" t="s">
        <v>826</v>
      </c>
      <c r="J9" s="215" t="s">
        <v>2556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</row>
    <row r="10" spans="1:106" s="33" customFormat="1" ht="28.5" customHeight="1" x14ac:dyDescent="0.25">
      <c r="A10" s="215" t="s">
        <v>63</v>
      </c>
      <c r="B10" s="215" t="s">
        <v>33</v>
      </c>
      <c r="C10" s="405">
        <f t="shared" ref="C10:C27" si="1">SUM(D10:F10)</f>
        <v>1345541.4</v>
      </c>
      <c r="D10" s="114">
        <v>448513.8</v>
      </c>
      <c r="E10" s="114">
        <v>448513.8</v>
      </c>
      <c r="F10" s="114">
        <v>448513.8</v>
      </c>
      <c r="G10" s="215" t="s">
        <v>980</v>
      </c>
      <c r="H10" s="400" t="s">
        <v>932</v>
      </c>
      <c r="I10" s="355" t="s">
        <v>2180</v>
      </c>
      <c r="J10" s="215" t="s">
        <v>2556</v>
      </c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</row>
    <row r="11" spans="1:106" s="33" customFormat="1" ht="28.5" customHeight="1" x14ac:dyDescent="0.25">
      <c r="A11" s="215" t="s">
        <v>63</v>
      </c>
      <c r="B11" s="215" t="s">
        <v>33</v>
      </c>
      <c r="C11" s="405">
        <f t="shared" si="1"/>
        <v>1025798.73</v>
      </c>
      <c r="D11" s="405">
        <v>361154.77</v>
      </c>
      <c r="E11" s="405">
        <v>332321.98</v>
      </c>
      <c r="F11" s="405">
        <v>332321.98</v>
      </c>
      <c r="G11" s="215" t="s">
        <v>980</v>
      </c>
      <c r="H11" s="215" t="s">
        <v>1139</v>
      </c>
      <c r="I11" s="356" t="s">
        <v>2179</v>
      </c>
      <c r="J11" s="215" t="s">
        <v>2556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</row>
    <row r="12" spans="1:106" s="33" customFormat="1" ht="28.5" customHeight="1" x14ac:dyDescent="0.25">
      <c r="A12" s="215" t="s">
        <v>63</v>
      </c>
      <c r="B12" s="215" t="s">
        <v>33</v>
      </c>
      <c r="C12" s="405">
        <f t="shared" si="1"/>
        <v>1213050.81</v>
      </c>
      <c r="D12" s="405">
        <v>423633.31</v>
      </c>
      <c r="E12" s="405">
        <v>394708.75</v>
      </c>
      <c r="F12" s="405">
        <v>394708.75</v>
      </c>
      <c r="G12" s="215" t="s">
        <v>980</v>
      </c>
      <c r="H12" s="215" t="s">
        <v>1140</v>
      </c>
      <c r="I12" s="356" t="s">
        <v>2179</v>
      </c>
      <c r="J12" s="215" t="s">
        <v>2556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</row>
    <row r="13" spans="1:106" s="33" customFormat="1" ht="28.5" customHeight="1" x14ac:dyDescent="0.25">
      <c r="A13" s="215" t="s">
        <v>63</v>
      </c>
      <c r="B13" s="215" t="s">
        <v>33</v>
      </c>
      <c r="C13" s="405">
        <f t="shared" si="1"/>
        <v>8024400.9199999999</v>
      </c>
      <c r="D13" s="405">
        <v>2849509.26</v>
      </c>
      <c r="E13" s="405">
        <v>2587445.83</v>
      </c>
      <c r="F13" s="405">
        <v>2587445.83</v>
      </c>
      <c r="G13" s="215" t="s">
        <v>980</v>
      </c>
      <c r="H13" s="215" t="s">
        <v>1154</v>
      </c>
      <c r="I13" s="356" t="s">
        <v>2179</v>
      </c>
      <c r="J13" s="215" t="s">
        <v>2556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</row>
    <row r="14" spans="1:106" s="33" customFormat="1" ht="28.5" customHeight="1" x14ac:dyDescent="0.25">
      <c r="A14" s="215" t="s">
        <v>63</v>
      </c>
      <c r="B14" s="215" t="s">
        <v>33</v>
      </c>
      <c r="C14" s="405">
        <f t="shared" si="1"/>
        <v>1749219.3900000001</v>
      </c>
      <c r="D14" s="405">
        <v>613206.79</v>
      </c>
      <c r="E14" s="405">
        <v>568006.30000000005</v>
      </c>
      <c r="F14" s="405">
        <v>568006.30000000005</v>
      </c>
      <c r="G14" s="215" t="s">
        <v>980</v>
      </c>
      <c r="H14" s="215" t="s">
        <v>1155</v>
      </c>
      <c r="I14" s="356" t="s">
        <v>2179</v>
      </c>
      <c r="J14" s="215" t="s">
        <v>2556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</row>
    <row r="15" spans="1:106" s="33" customFormat="1" ht="28.5" customHeight="1" x14ac:dyDescent="0.25">
      <c r="A15" s="215" t="s">
        <v>63</v>
      </c>
      <c r="B15" s="215" t="s">
        <v>33</v>
      </c>
      <c r="C15" s="405">
        <f t="shared" si="1"/>
        <v>1714962.2000000002</v>
      </c>
      <c r="D15" s="405">
        <v>584487.4</v>
      </c>
      <c r="E15" s="405">
        <v>565237.4</v>
      </c>
      <c r="F15" s="405">
        <v>565237.4</v>
      </c>
      <c r="G15" s="215" t="s">
        <v>980</v>
      </c>
      <c r="H15" s="215" t="s">
        <v>1156</v>
      </c>
      <c r="I15" s="356" t="s">
        <v>2179</v>
      </c>
      <c r="J15" s="215" t="s">
        <v>2556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</row>
    <row r="16" spans="1:106" s="33" customFormat="1" ht="28.5" customHeight="1" x14ac:dyDescent="0.25">
      <c r="A16" s="215" t="s">
        <v>63</v>
      </c>
      <c r="B16" s="215" t="s">
        <v>33</v>
      </c>
      <c r="C16" s="405">
        <f t="shared" si="1"/>
        <v>3902542.14</v>
      </c>
      <c r="D16" s="405">
        <v>1377284.6</v>
      </c>
      <c r="E16" s="405">
        <v>1262628.77</v>
      </c>
      <c r="F16" s="405">
        <v>1262628.77</v>
      </c>
      <c r="G16" s="215" t="s">
        <v>980</v>
      </c>
      <c r="H16" s="215" t="s">
        <v>1157</v>
      </c>
      <c r="I16" s="356" t="s">
        <v>2179</v>
      </c>
      <c r="J16" s="215" t="s">
        <v>2556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</row>
    <row r="17" spans="1:106" s="33" customFormat="1" ht="28.5" customHeight="1" x14ac:dyDescent="0.25">
      <c r="A17" s="215" t="s">
        <v>63</v>
      </c>
      <c r="B17" s="215" t="s">
        <v>33</v>
      </c>
      <c r="C17" s="405">
        <f t="shared" si="1"/>
        <v>1829607.98</v>
      </c>
      <c r="D17" s="405">
        <v>644794.24</v>
      </c>
      <c r="E17" s="405">
        <v>592406.87</v>
      </c>
      <c r="F17" s="405">
        <v>592406.87</v>
      </c>
      <c r="G17" s="215" t="s">
        <v>980</v>
      </c>
      <c r="H17" s="215" t="s">
        <v>1158</v>
      </c>
      <c r="I17" s="356" t="s">
        <v>2179</v>
      </c>
      <c r="J17" s="215" t="s">
        <v>2556</v>
      </c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</row>
    <row r="18" spans="1:106" s="33" customFormat="1" ht="28.5" customHeight="1" x14ac:dyDescent="0.25">
      <c r="A18" s="215" t="s">
        <v>63</v>
      </c>
      <c r="B18" s="215" t="s">
        <v>33</v>
      </c>
      <c r="C18" s="405">
        <f t="shared" si="1"/>
        <v>629387.46</v>
      </c>
      <c r="D18" s="405">
        <v>222207.26</v>
      </c>
      <c r="E18" s="405">
        <v>203590.1</v>
      </c>
      <c r="F18" s="405">
        <v>203590.1</v>
      </c>
      <c r="G18" s="215" t="s">
        <v>980</v>
      </c>
      <c r="H18" s="215" t="s">
        <v>1210</v>
      </c>
      <c r="I18" s="356" t="s">
        <v>2179</v>
      </c>
      <c r="J18" s="215" t="s">
        <v>2556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</row>
    <row r="19" spans="1:106" s="33" customFormat="1" ht="28.5" customHeight="1" x14ac:dyDescent="0.25">
      <c r="A19" s="215" t="s">
        <v>63</v>
      </c>
      <c r="B19" s="215" t="s">
        <v>33</v>
      </c>
      <c r="C19" s="405">
        <f t="shared" si="1"/>
        <v>1380661.0999999999</v>
      </c>
      <c r="D19" s="405">
        <v>486559.24</v>
      </c>
      <c r="E19" s="405">
        <v>447050.93</v>
      </c>
      <c r="F19" s="405">
        <v>447050.93</v>
      </c>
      <c r="G19" s="215" t="s">
        <v>980</v>
      </c>
      <c r="H19" s="215" t="s">
        <v>1214</v>
      </c>
      <c r="I19" s="356" t="s">
        <v>2179</v>
      </c>
      <c r="J19" s="215" t="s">
        <v>2556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</row>
    <row r="20" spans="1:106" s="33" customFormat="1" ht="28.5" customHeight="1" x14ac:dyDescent="0.25">
      <c r="A20" s="215" t="s">
        <v>63</v>
      </c>
      <c r="B20" s="215" t="s">
        <v>33</v>
      </c>
      <c r="C20" s="405">
        <f t="shared" si="1"/>
        <v>1076717.29</v>
      </c>
      <c r="D20" s="405">
        <v>378547.51</v>
      </c>
      <c r="E20" s="405">
        <v>349084.89</v>
      </c>
      <c r="F20" s="405">
        <v>349084.89</v>
      </c>
      <c r="G20" s="215" t="s">
        <v>980</v>
      </c>
      <c r="H20" s="215" t="s">
        <v>1213</v>
      </c>
      <c r="I20" s="356" t="s">
        <v>2179</v>
      </c>
      <c r="J20" s="215" t="s">
        <v>2556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</row>
    <row r="21" spans="1:106" s="33" customFormat="1" ht="28.5" customHeight="1" x14ac:dyDescent="0.25">
      <c r="A21" s="215" t="s">
        <v>63</v>
      </c>
      <c r="B21" s="215" t="s">
        <v>33</v>
      </c>
      <c r="C21" s="405">
        <f t="shared" si="1"/>
        <v>1026548.6599999999</v>
      </c>
      <c r="D21" s="405">
        <v>533485.46</v>
      </c>
      <c r="E21" s="405">
        <v>493063.2</v>
      </c>
      <c r="F21" s="144" t="s">
        <v>1212</v>
      </c>
      <c r="G21" s="215" t="s">
        <v>980</v>
      </c>
      <c r="H21" s="215" t="s">
        <v>1211</v>
      </c>
      <c r="I21" s="356" t="s">
        <v>2179</v>
      </c>
      <c r="J21" s="215" t="s">
        <v>2556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</row>
    <row r="22" spans="1:106" s="33" customFormat="1" ht="28.5" customHeight="1" x14ac:dyDescent="0.25">
      <c r="A22" s="215" t="s">
        <v>63</v>
      </c>
      <c r="B22" s="215" t="s">
        <v>33</v>
      </c>
      <c r="C22" s="405">
        <f t="shared" si="1"/>
        <v>4402202.0200000005</v>
      </c>
      <c r="D22" s="405">
        <v>1550390.84</v>
      </c>
      <c r="E22" s="405">
        <v>1425905.59</v>
      </c>
      <c r="F22" s="405">
        <v>1425905.59</v>
      </c>
      <c r="G22" s="215" t="s">
        <v>980</v>
      </c>
      <c r="H22" s="215" t="s">
        <v>1215</v>
      </c>
      <c r="I22" s="356" t="s">
        <v>2179</v>
      </c>
      <c r="J22" s="215" t="s">
        <v>2556</v>
      </c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</row>
    <row r="23" spans="1:106" s="33" customFormat="1" ht="28.5" customHeight="1" x14ac:dyDescent="0.25">
      <c r="A23" s="215" t="s">
        <v>63</v>
      </c>
      <c r="B23" s="215" t="s">
        <v>33</v>
      </c>
      <c r="C23" s="405">
        <f t="shared" si="1"/>
        <v>2210612.1500000004</v>
      </c>
      <c r="D23" s="405">
        <v>743721.05</v>
      </c>
      <c r="E23" s="405">
        <v>723170.05</v>
      </c>
      <c r="F23" s="405">
        <v>743721.05</v>
      </c>
      <c r="G23" s="215" t="s">
        <v>980</v>
      </c>
      <c r="H23" s="215" t="s">
        <v>1630</v>
      </c>
      <c r="I23" s="356" t="s">
        <v>2181</v>
      </c>
      <c r="J23" s="215" t="s">
        <v>2556</v>
      </c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</row>
    <row r="24" spans="1:106" s="33" customFormat="1" ht="28.5" customHeight="1" x14ac:dyDescent="0.25">
      <c r="A24" s="215" t="s">
        <v>63</v>
      </c>
      <c r="B24" s="215" t="s">
        <v>33</v>
      </c>
      <c r="C24" s="405">
        <f t="shared" si="1"/>
        <v>6766036.4100000001</v>
      </c>
      <c r="D24" s="405">
        <v>2347639</v>
      </c>
      <c r="E24" s="405">
        <v>2347639</v>
      </c>
      <c r="F24" s="405">
        <v>2070758.41</v>
      </c>
      <c r="G24" s="215" t="s">
        <v>980</v>
      </c>
      <c r="H24" s="215" t="s">
        <v>1634</v>
      </c>
      <c r="I24" s="356" t="s">
        <v>2182</v>
      </c>
      <c r="J24" s="215" t="s">
        <v>2556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</row>
    <row r="25" spans="1:106" s="33" customFormat="1" ht="28.5" customHeight="1" x14ac:dyDescent="0.25">
      <c r="A25" s="215" t="s">
        <v>63</v>
      </c>
      <c r="B25" s="215" t="s">
        <v>33</v>
      </c>
      <c r="C25" s="405">
        <f t="shared" si="1"/>
        <v>71264047</v>
      </c>
      <c r="D25" s="405">
        <v>23292329</v>
      </c>
      <c r="E25" s="405">
        <v>23985859</v>
      </c>
      <c r="F25" s="405">
        <v>23985859</v>
      </c>
      <c r="G25" s="215" t="s">
        <v>980</v>
      </c>
      <c r="H25" s="215" t="s">
        <v>1997</v>
      </c>
      <c r="I25" s="356" t="s">
        <v>2181</v>
      </c>
      <c r="J25" s="215" t="s">
        <v>2556</v>
      </c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</row>
    <row r="26" spans="1:106" s="33" customFormat="1" ht="58.5" customHeight="1" x14ac:dyDescent="0.25">
      <c r="A26" s="215" t="s">
        <v>63</v>
      </c>
      <c r="B26" s="215" t="s">
        <v>1990</v>
      </c>
      <c r="C26" s="405">
        <f t="shared" si="1"/>
        <v>2867632</v>
      </c>
      <c r="D26" s="405">
        <v>923780</v>
      </c>
      <c r="E26" s="405">
        <v>956780</v>
      </c>
      <c r="F26" s="405">
        <v>987072</v>
      </c>
      <c r="G26" s="215" t="s">
        <v>980</v>
      </c>
      <c r="H26" s="215" t="s">
        <v>1991</v>
      </c>
      <c r="I26" s="215" t="s">
        <v>1992</v>
      </c>
      <c r="J26" s="215" t="s">
        <v>2556</v>
      </c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</row>
    <row r="27" spans="1:106" s="33" customFormat="1" ht="57.75" customHeight="1" x14ac:dyDescent="0.25">
      <c r="A27" s="215" t="s">
        <v>63</v>
      </c>
      <c r="B27" s="215" t="s">
        <v>33</v>
      </c>
      <c r="C27" s="405">
        <f t="shared" si="1"/>
        <v>150420.87</v>
      </c>
      <c r="D27" s="405">
        <v>49304.85</v>
      </c>
      <c r="E27" s="405">
        <v>50558.01</v>
      </c>
      <c r="F27" s="405">
        <v>50558.01</v>
      </c>
      <c r="G27" s="215" t="s">
        <v>980</v>
      </c>
      <c r="H27" s="215" t="s">
        <v>2350</v>
      </c>
      <c r="I27" s="215" t="s">
        <v>2349</v>
      </c>
      <c r="J27" s="215" t="s">
        <v>2556</v>
      </c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</row>
    <row r="28" spans="1:106" ht="36.75" customHeight="1" x14ac:dyDescent="0.25">
      <c r="A28" s="215" t="s">
        <v>63</v>
      </c>
      <c r="B28" s="215" t="s">
        <v>324</v>
      </c>
      <c r="C28" s="407">
        <f>SUM(D28:F28)</f>
        <v>96546.84</v>
      </c>
      <c r="D28" s="78">
        <v>32182.28</v>
      </c>
      <c r="E28" s="78">
        <v>32182.28</v>
      </c>
      <c r="F28" s="78">
        <v>32182.28</v>
      </c>
      <c r="G28" s="215" t="s">
        <v>980</v>
      </c>
      <c r="H28" s="17" t="s">
        <v>2554</v>
      </c>
      <c r="I28" s="73" t="s">
        <v>2553</v>
      </c>
      <c r="J28" s="409" t="s">
        <v>49</v>
      </c>
    </row>
    <row r="29" spans="1:106" ht="31" x14ac:dyDescent="0.25">
      <c r="A29" s="215" t="s">
        <v>63</v>
      </c>
      <c r="B29" s="215" t="s">
        <v>327</v>
      </c>
      <c r="C29" s="407">
        <f>SUM(D29:F29)</f>
        <v>590502</v>
      </c>
      <c r="D29" s="78">
        <v>196834</v>
      </c>
      <c r="E29" s="78">
        <v>196834</v>
      </c>
      <c r="F29" s="78">
        <v>196834</v>
      </c>
      <c r="G29" s="215" t="s">
        <v>980</v>
      </c>
      <c r="H29" s="17" t="s">
        <v>2555</v>
      </c>
      <c r="I29" s="73" t="s">
        <v>1512</v>
      </c>
      <c r="J29" s="409" t="s">
        <v>49</v>
      </c>
    </row>
    <row r="30" spans="1:106" ht="46.5" x14ac:dyDescent="0.25">
      <c r="A30" s="215" t="s">
        <v>63</v>
      </c>
      <c r="B30" s="215" t="s">
        <v>329</v>
      </c>
      <c r="C30" s="407">
        <f>SUM(D30:F30)</f>
        <v>1144473.8599999999</v>
      </c>
      <c r="D30" s="78">
        <v>312105.86</v>
      </c>
      <c r="E30" s="78">
        <v>416184</v>
      </c>
      <c r="F30" s="78">
        <v>416184</v>
      </c>
      <c r="G30" s="215" t="s">
        <v>980</v>
      </c>
      <c r="H30" s="17" t="s">
        <v>2558</v>
      </c>
      <c r="I30" s="73" t="s">
        <v>2557</v>
      </c>
      <c r="J30" s="409" t="s">
        <v>49</v>
      </c>
    </row>
    <row r="31" spans="1:106" ht="31" x14ac:dyDescent="0.25">
      <c r="A31" s="215" t="s">
        <v>63</v>
      </c>
      <c r="B31" s="215" t="s">
        <v>2221</v>
      </c>
      <c r="C31" s="407">
        <f>SUM(D31:F31)</f>
        <v>213480</v>
      </c>
      <c r="D31" s="78">
        <v>23719.919999999998</v>
      </c>
      <c r="E31" s="78">
        <v>94880.04</v>
      </c>
      <c r="F31" s="78">
        <v>94880.04</v>
      </c>
      <c r="G31" s="215" t="s">
        <v>980</v>
      </c>
      <c r="H31" s="17" t="s">
        <v>2560</v>
      </c>
      <c r="I31" s="73" t="s">
        <v>2559</v>
      </c>
      <c r="J31" s="409" t="s">
        <v>49</v>
      </c>
    </row>
    <row r="32" spans="1:106" ht="31" x14ac:dyDescent="0.25">
      <c r="A32" s="215" t="s">
        <v>63</v>
      </c>
      <c r="B32" s="215" t="s">
        <v>2222</v>
      </c>
      <c r="C32" s="407">
        <f>SUM(D32:F32)</f>
        <v>501254.92</v>
      </c>
      <c r="D32" s="78">
        <v>55694.92</v>
      </c>
      <c r="E32" s="78">
        <v>222780</v>
      </c>
      <c r="F32" s="78">
        <v>222780</v>
      </c>
      <c r="G32" s="215" t="s">
        <v>980</v>
      </c>
      <c r="H32" s="17" t="s">
        <v>2561</v>
      </c>
      <c r="I32" s="73" t="s">
        <v>2478</v>
      </c>
      <c r="J32" s="409" t="s">
        <v>49</v>
      </c>
    </row>
    <row r="33" spans="3:3" x14ac:dyDescent="0.25">
      <c r="C33" s="408"/>
    </row>
  </sheetData>
  <autoFilter ref="A1:J3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topLeftCell="C1" zoomScale="86" zoomScaleNormal="86" workbookViewId="0">
      <selection activeCell="H6" sqref="H6"/>
    </sheetView>
  </sheetViews>
  <sheetFormatPr defaultRowHeight="15.5" x14ac:dyDescent="0.35"/>
  <cols>
    <col min="1" max="1" width="13.26953125" style="10" customWidth="1"/>
    <col min="2" max="2" width="15" style="10" customWidth="1"/>
    <col min="3" max="3" width="20.453125" style="10" customWidth="1"/>
    <col min="4" max="4" width="23" style="10" customWidth="1"/>
    <col min="5" max="5" width="27.7265625" style="37" customWidth="1"/>
    <col min="6" max="6" width="9.54296875" style="10" customWidth="1"/>
    <col min="7" max="7" width="16.453125" style="10" customWidth="1"/>
    <col min="8" max="8" width="42.54296875" style="5" customWidth="1"/>
    <col min="9" max="9" width="17.54296875" style="71" customWidth="1"/>
    <col min="10" max="10" width="10" style="9" customWidth="1"/>
    <col min="11" max="11" width="30.7265625" style="83" customWidth="1"/>
    <col min="12" max="12" width="36.81640625" style="83" customWidth="1"/>
    <col min="13" max="13" width="14.54296875" style="38" customWidth="1"/>
    <col min="14" max="14" width="26.453125" style="38" customWidth="1"/>
    <col min="15" max="15" width="14.26953125" style="38" customWidth="1"/>
    <col min="16" max="16" width="30.7265625" style="38" customWidth="1"/>
    <col min="17" max="17" width="10.81640625" style="38" customWidth="1"/>
    <col min="18" max="18" width="31.54296875" style="38" customWidth="1"/>
  </cols>
  <sheetData>
    <row r="1" spans="1:14" ht="45" customHeight="1" x14ac:dyDescent="0.25">
      <c r="A1" s="3" t="s">
        <v>474</v>
      </c>
      <c r="B1" s="3" t="s">
        <v>475</v>
      </c>
      <c r="C1" s="3" t="s">
        <v>18</v>
      </c>
      <c r="D1" s="3" t="s">
        <v>653</v>
      </c>
      <c r="E1" s="13" t="s">
        <v>7</v>
      </c>
      <c r="F1" s="3" t="s">
        <v>22</v>
      </c>
      <c r="G1" s="3" t="s">
        <v>4</v>
      </c>
      <c r="H1" s="4" t="s">
        <v>51</v>
      </c>
      <c r="I1" s="68" t="s">
        <v>52</v>
      </c>
      <c r="J1" s="80" t="s">
        <v>650</v>
      </c>
      <c r="K1" s="81" t="s">
        <v>726</v>
      </c>
      <c r="L1" s="81" t="s">
        <v>21</v>
      </c>
      <c r="M1" s="88" t="s">
        <v>727</v>
      </c>
      <c r="N1" s="89" t="s">
        <v>728</v>
      </c>
    </row>
    <row r="2" spans="1:14" ht="31" x14ac:dyDescent="0.25">
      <c r="A2" s="1" t="s">
        <v>341</v>
      </c>
      <c r="B2" s="1" t="s">
        <v>478</v>
      </c>
      <c r="C2" s="1" t="s">
        <v>342</v>
      </c>
      <c r="D2" s="1" t="s">
        <v>343</v>
      </c>
      <c r="E2" s="14" t="s">
        <v>344</v>
      </c>
      <c r="F2" s="1">
        <v>343</v>
      </c>
      <c r="G2" s="36" t="s">
        <v>345</v>
      </c>
      <c r="H2" s="1" t="s">
        <v>346</v>
      </c>
      <c r="I2" s="69">
        <v>7027100</v>
      </c>
      <c r="J2" s="73">
        <v>2022</v>
      </c>
      <c r="K2" s="82" t="s">
        <v>662</v>
      </c>
      <c r="L2" s="82"/>
      <c r="M2" s="90">
        <v>44581</v>
      </c>
      <c r="N2" s="84"/>
    </row>
    <row r="3" spans="1:14" ht="31" x14ac:dyDescent="0.25">
      <c r="A3" s="1" t="s">
        <v>341</v>
      </c>
      <c r="B3" s="1" t="s">
        <v>478</v>
      </c>
      <c r="C3" s="1" t="s">
        <v>342</v>
      </c>
      <c r="D3" s="1" t="s">
        <v>348</v>
      </c>
      <c r="E3" s="14" t="s">
        <v>344</v>
      </c>
      <c r="F3" s="1">
        <v>343</v>
      </c>
      <c r="G3" s="36" t="s">
        <v>345</v>
      </c>
      <c r="H3" s="1" t="s">
        <v>346</v>
      </c>
      <c r="I3" s="69">
        <v>10322900</v>
      </c>
      <c r="J3" s="73">
        <v>2022</v>
      </c>
      <c r="K3" s="82" t="s">
        <v>662</v>
      </c>
      <c r="L3" s="82"/>
      <c r="M3" s="90">
        <v>44638</v>
      </c>
      <c r="N3" s="84"/>
    </row>
    <row r="4" spans="1:14" ht="31" x14ac:dyDescent="0.25">
      <c r="A4" s="1" t="s">
        <v>341</v>
      </c>
      <c r="B4" s="1" t="s">
        <v>478</v>
      </c>
      <c r="C4" s="1" t="s">
        <v>342</v>
      </c>
      <c r="D4" s="1" t="s">
        <v>349</v>
      </c>
      <c r="E4" s="14" t="s">
        <v>344</v>
      </c>
      <c r="F4" s="1">
        <v>343</v>
      </c>
      <c r="G4" s="36" t="s">
        <v>350</v>
      </c>
      <c r="H4" s="1" t="s">
        <v>1015</v>
      </c>
      <c r="I4" s="96">
        <v>1500000</v>
      </c>
      <c r="J4" s="73">
        <v>2022</v>
      </c>
      <c r="K4" s="82" t="s">
        <v>662</v>
      </c>
      <c r="L4" s="82"/>
      <c r="M4" s="90">
        <v>44581</v>
      </c>
      <c r="N4" s="84"/>
    </row>
    <row r="5" spans="1:14" ht="31" x14ac:dyDescent="0.25">
      <c r="A5" s="1" t="s">
        <v>341</v>
      </c>
      <c r="B5" s="1" t="s">
        <v>478</v>
      </c>
      <c r="C5" s="1" t="s">
        <v>342</v>
      </c>
      <c r="D5" s="1" t="s">
        <v>353</v>
      </c>
      <c r="E5" s="14" t="s">
        <v>344</v>
      </c>
      <c r="F5" s="1">
        <v>343</v>
      </c>
      <c r="G5" s="36" t="s">
        <v>351</v>
      </c>
      <c r="H5" s="1" t="s">
        <v>352</v>
      </c>
      <c r="I5" s="96">
        <v>150000</v>
      </c>
      <c r="J5" s="73">
        <v>2022</v>
      </c>
      <c r="K5" s="82" t="s">
        <v>662</v>
      </c>
      <c r="L5" s="82"/>
      <c r="M5" s="90">
        <v>44581</v>
      </c>
      <c r="N5" s="84"/>
    </row>
    <row r="6" spans="1:14" ht="31" x14ac:dyDescent="0.25">
      <c r="A6" s="1" t="s">
        <v>341</v>
      </c>
      <c r="B6" s="1" t="s">
        <v>478</v>
      </c>
      <c r="C6" s="1" t="s">
        <v>342</v>
      </c>
      <c r="D6" s="1" t="s">
        <v>354</v>
      </c>
      <c r="E6" s="14" t="s">
        <v>344</v>
      </c>
      <c r="F6" s="1">
        <v>343</v>
      </c>
      <c r="G6" s="36" t="s">
        <v>345</v>
      </c>
      <c r="H6" s="1" t="s">
        <v>346</v>
      </c>
      <c r="I6" s="69">
        <v>22000000</v>
      </c>
      <c r="J6" s="73">
        <v>2023</v>
      </c>
      <c r="K6" s="82" t="s">
        <v>662</v>
      </c>
      <c r="L6" s="82"/>
      <c r="M6" s="90">
        <v>44581</v>
      </c>
      <c r="N6" s="84"/>
    </row>
    <row r="7" spans="1:14" ht="31" x14ac:dyDescent="0.25">
      <c r="A7" s="1" t="s">
        <v>341</v>
      </c>
      <c r="B7" s="1" t="s">
        <v>478</v>
      </c>
      <c r="C7" s="1" t="s">
        <v>342</v>
      </c>
      <c r="D7" s="1" t="s">
        <v>355</v>
      </c>
      <c r="E7" s="14" t="s">
        <v>344</v>
      </c>
      <c r="F7" s="1">
        <v>343</v>
      </c>
      <c r="G7" s="36" t="s">
        <v>345</v>
      </c>
      <c r="H7" s="1" t="s">
        <v>346</v>
      </c>
      <c r="I7" s="69">
        <v>22000000</v>
      </c>
      <c r="J7" s="73">
        <v>2024</v>
      </c>
      <c r="K7" s="82" t="s">
        <v>662</v>
      </c>
      <c r="L7" s="82"/>
      <c r="M7" s="90">
        <v>44581</v>
      </c>
      <c r="N7" s="84"/>
    </row>
  </sheetData>
  <autoFilter ref="A1:N7"/>
  <pageMargins left="0.7" right="0.7" top="0.75" bottom="0.75" header="0.3" footer="0.3"/>
  <pageSetup paperSize="9" scale="4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workbookViewId="0">
      <selection activeCell="J9" sqref="J9"/>
    </sheetView>
  </sheetViews>
  <sheetFormatPr defaultRowHeight="15.5" x14ac:dyDescent="0.25"/>
  <cols>
    <col min="2" max="2" width="12.453125" style="128" bestFit="1" customWidth="1"/>
    <col min="3" max="3" width="13.453125" style="128" bestFit="1" customWidth="1"/>
    <col min="4" max="4" width="13.1796875" style="129" bestFit="1" customWidth="1"/>
    <col min="8" max="8" width="14.81640625" style="137" bestFit="1" customWidth="1"/>
    <col min="9" max="9" width="12.7265625" style="137" bestFit="1" customWidth="1"/>
    <col min="10" max="10" width="11.1796875" style="137" bestFit="1" customWidth="1"/>
    <col min="11" max="11" width="16.7265625" style="138" customWidth="1"/>
  </cols>
  <sheetData>
    <row r="1" spans="1:16" ht="16" thickBot="1" x14ac:dyDescent="0.3">
      <c r="A1" s="146">
        <v>400</v>
      </c>
      <c r="B1" s="147">
        <v>213.75</v>
      </c>
      <c r="C1" s="148">
        <v>85500</v>
      </c>
      <c r="D1" s="129">
        <f>A1*B1</f>
        <v>85500</v>
      </c>
      <c r="G1" s="35"/>
      <c r="H1" s="203"/>
      <c r="I1" s="201"/>
      <c r="J1" s="201"/>
      <c r="K1" s="139"/>
      <c r="L1" s="11"/>
      <c r="M1" s="11"/>
      <c r="N1" s="11"/>
      <c r="O1" s="11"/>
      <c r="P1" s="11"/>
    </row>
    <row r="2" spans="1:16" ht="16" thickBot="1" x14ac:dyDescent="0.3">
      <c r="A2" s="149">
        <v>22</v>
      </c>
      <c r="B2" s="150">
        <v>237.5</v>
      </c>
      <c r="C2" s="151">
        <v>5225</v>
      </c>
      <c r="D2" s="129">
        <f t="shared" ref="D2:D65" si="0">A2*B2</f>
        <v>5225</v>
      </c>
      <c r="G2" s="35"/>
      <c r="H2" s="203"/>
      <c r="I2" s="201"/>
      <c r="J2" s="201"/>
      <c r="K2" s="140"/>
      <c r="L2" s="11"/>
      <c r="M2" s="11"/>
      <c r="N2" s="11"/>
      <c r="O2" s="11"/>
      <c r="P2" s="11"/>
    </row>
    <row r="3" spans="1:16" ht="16" thickBot="1" x14ac:dyDescent="0.3">
      <c r="A3" s="149">
        <v>50</v>
      </c>
      <c r="B3" s="150">
        <v>237.5</v>
      </c>
      <c r="C3" s="151">
        <v>11875</v>
      </c>
      <c r="D3" s="129">
        <f t="shared" si="0"/>
        <v>11875</v>
      </c>
      <c r="G3" s="35"/>
      <c r="H3" s="203"/>
      <c r="I3" s="201"/>
      <c r="J3" s="201"/>
      <c r="K3" s="140"/>
      <c r="L3" s="11"/>
      <c r="M3" s="11"/>
      <c r="N3" s="11"/>
      <c r="O3" s="11"/>
      <c r="P3" s="11"/>
    </row>
    <row r="4" spans="1:16" ht="16" thickBot="1" x14ac:dyDescent="0.3">
      <c r="A4" s="149">
        <v>20</v>
      </c>
      <c r="B4" s="150">
        <v>427.5</v>
      </c>
      <c r="C4" s="151">
        <v>8550</v>
      </c>
      <c r="D4" s="129">
        <f t="shared" si="0"/>
        <v>8550</v>
      </c>
      <c r="G4" s="35"/>
      <c r="H4" s="203"/>
      <c r="I4" s="201"/>
      <c r="J4" s="201"/>
      <c r="K4" s="140"/>
      <c r="L4" s="11"/>
      <c r="M4" s="11"/>
      <c r="N4" s="11"/>
      <c r="O4" s="11"/>
      <c r="P4" s="11"/>
    </row>
    <row r="5" spans="1:16" ht="16" thickBot="1" x14ac:dyDescent="0.3">
      <c r="A5" s="149">
        <v>50</v>
      </c>
      <c r="B5" s="150">
        <v>213.75</v>
      </c>
      <c r="C5" s="151">
        <v>10687.5</v>
      </c>
      <c r="D5" s="129">
        <f t="shared" si="0"/>
        <v>10687.5</v>
      </c>
      <c r="G5" s="35"/>
      <c r="H5" s="203"/>
      <c r="I5" s="201"/>
      <c r="J5" s="201"/>
      <c r="K5" s="140"/>
      <c r="L5" s="11"/>
      <c r="M5" s="11"/>
      <c r="N5" s="11"/>
      <c r="O5" s="11"/>
      <c r="P5" s="11"/>
    </row>
    <row r="6" spans="1:16" ht="16" thickBot="1" x14ac:dyDescent="0.3">
      <c r="A6" s="149">
        <v>20</v>
      </c>
      <c r="B6" s="150">
        <v>237.5</v>
      </c>
      <c r="C6" s="151">
        <v>4750</v>
      </c>
      <c r="D6" s="129">
        <f t="shared" si="0"/>
        <v>4750</v>
      </c>
      <c r="G6" s="35"/>
      <c r="H6" s="203"/>
      <c r="I6" s="201"/>
      <c r="J6" s="201"/>
      <c r="K6" s="140"/>
      <c r="L6" s="11"/>
      <c r="M6" s="11"/>
      <c r="N6" s="11"/>
      <c r="O6" s="11"/>
      <c r="P6" s="11"/>
    </row>
    <row r="7" spans="1:16" ht="16" thickBot="1" x14ac:dyDescent="0.3">
      <c r="A7" s="149">
        <v>50</v>
      </c>
      <c r="B7" s="150">
        <v>237.5</v>
      </c>
      <c r="C7" s="151">
        <v>11875</v>
      </c>
      <c r="D7" s="129">
        <f t="shared" si="0"/>
        <v>11875</v>
      </c>
      <c r="G7" s="35"/>
      <c r="H7" s="203"/>
      <c r="I7" s="201"/>
      <c r="J7" s="201"/>
      <c r="K7" s="140"/>
      <c r="L7" s="11"/>
      <c r="M7" s="11"/>
      <c r="N7" s="11"/>
      <c r="O7" s="11"/>
      <c r="P7" s="11"/>
    </row>
    <row r="8" spans="1:16" ht="16" thickBot="1" x14ac:dyDescent="0.3">
      <c r="A8" s="149">
        <v>20</v>
      </c>
      <c r="B8" s="150">
        <v>427.5</v>
      </c>
      <c r="C8" s="151">
        <v>8550</v>
      </c>
      <c r="D8" s="129">
        <f t="shared" si="0"/>
        <v>8550</v>
      </c>
      <c r="G8" s="8"/>
      <c r="H8" s="203"/>
      <c r="I8" s="202"/>
      <c r="J8" s="202"/>
    </row>
    <row r="9" spans="1:16" ht="16" thickBot="1" x14ac:dyDescent="0.3">
      <c r="A9" s="149">
        <v>50</v>
      </c>
      <c r="B9" s="150">
        <v>190</v>
      </c>
      <c r="C9" s="151">
        <v>9500</v>
      </c>
      <c r="D9" s="129">
        <f t="shared" si="0"/>
        <v>9500</v>
      </c>
      <c r="G9" s="8"/>
      <c r="H9" s="203"/>
      <c r="I9" s="202"/>
      <c r="J9" s="202"/>
    </row>
    <row r="10" spans="1:16" ht="16" thickBot="1" x14ac:dyDescent="0.3">
      <c r="A10" s="149">
        <v>50</v>
      </c>
      <c r="B10" s="150">
        <v>237.5</v>
      </c>
      <c r="C10" s="151">
        <v>11875</v>
      </c>
      <c r="D10" s="129">
        <f t="shared" si="0"/>
        <v>11875</v>
      </c>
      <c r="G10" s="8"/>
      <c r="H10" s="203"/>
      <c r="I10" s="202"/>
      <c r="J10" s="202"/>
    </row>
    <row r="11" spans="1:16" ht="16" thickBot="1" x14ac:dyDescent="0.3">
      <c r="A11" s="149">
        <v>50</v>
      </c>
      <c r="B11" s="150">
        <v>285</v>
      </c>
      <c r="C11" s="151">
        <v>14250</v>
      </c>
      <c r="D11" s="129">
        <f t="shared" si="0"/>
        <v>14250</v>
      </c>
      <c r="G11" s="8"/>
      <c r="H11" s="203"/>
      <c r="I11" s="202"/>
      <c r="J11" s="202"/>
    </row>
    <row r="12" spans="1:16" ht="16" thickBot="1" x14ac:dyDescent="0.3">
      <c r="A12" s="149">
        <v>20</v>
      </c>
      <c r="B12" s="150">
        <v>427.5</v>
      </c>
      <c r="C12" s="151">
        <v>8550</v>
      </c>
      <c r="D12" s="129">
        <f t="shared" si="0"/>
        <v>8550</v>
      </c>
      <c r="G12" s="8"/>
      <c r="H12" s="203"/>
      <c r="I12" s="202"/>
      <c r="J12" s="202"/>
    </row>
    <row r="13" spans="1:16" ht="16" thickBot="1" x14ac:dyDescent="0.3">
      <c r="A13" s="149">
        <v>20</v>
      </c>
      <c r="B13" s="150">
        <v>213.75</v>
      </c>
      <c r="C13" s="151">
        <v>4275</v>
      </c>
      <c r="D13" s="129">
        <f t="shared" si="0"/>
        <v>4275</v>
      </c>
      <c r="G13" s="8"/>
      <c r="H13" s="203"/>
      <c r="I13" s="202"/>
      <c r="J13" s="202"/>
    </row>
    <row r="14" spans="1:16" ht="16" thickBot="1" x14ac:dyDescent="0.3">
      <c r="A14" s="149">
        <v>20</v>
      </c>
      <c r="B14" s="150">
        <v>285</v>
      </c>
      <c r="C14" s="151">
        <v>5700</v>
      </c>
      <c r="D14" s="129">
        <f t="shared" si="0"/>
        <v>5700</v>
      </c>
      <c r="G14" s="8"/>
      <c r="H14" s="203"/>
      <c r="I14" s="202"/>
      <c r="J14" s="202"/>
    </row>
    <row r="15" spans="1:16" ht="16" thickBot="1" x14ac:dyDescent="0.3">
      <c r="A15" s="149">
        <v>20</v>
      </c>
      <c r="B15" s="150">
        <v>475</v>
      </c>
      <c r="C15" s="151">
        <v>9500</v>
      </c>
      <c r="D15" s="129">
        <f t="shared" si="0"/>
        <v>9500</v>
      </c>
      <c r="G15" s="8"/>
      <c r="H15" s="203"/>
      <c r="I15" s="202"/>
      <c r="J15" s="202"/>
    </row>
    <row r="16" spans="1:16" ht="16" thickBot="1" x14ac:dyDescent="0.3">
      <c r="A16" s="149">
        <v>445</v>
      </c>
      <c r="B16" s="150">
        <v>807.5</v>
      </c>
      <c r="C16" s="151">
        <v>359337.5</v>
      </c>
      <c r="D16" s="129">
        <f t="shared" si="0"/>
        <v>359337.5</v>
      </c>
      <c r="G16" s="8"/>
      <c r="H16" s="203"/>
      <c r="I16" s="202"/>
      <c r="J16" s="202"/>
    </row>
    <row r="17" spans="1:10" x14ac:dyDescent="0.25">
      <c r="A17" s="10"/>
      <c r="B17" s="127"/>
      <c r="C17" s="127"/>
      <c r="D17" s="129">
        <f t="shared" si="0"/>
        <v>0</v>
      </c>
      <c r="G17" s="8"/>
      <c r="H17" s="203"/>
      <c r="I17" s="202"/>
      <c r="J17" s="202"/>
    </row>
    <row r="18" spans="1:10" x14ac:dyDescent="0.25">
      <c r="A18" s="10"/>
      <c r="B18" s="127"/>
      <c r="C18" s="127"/>
      <c r="D18" s="129">
        <f t="shared" si="0"/>
        <v>0</v>
      </c>
      <c r="G18" s="8"/>
      <c r="H18" s="202"/>
      <c r="I18" s="202"/>
      <c r="J18" s="202"/>
    </row>
    <row r="19" spans="1:10" x14ac:dyDescent="0.25">
      <c r="A19" s="10"/>
      <c r="B19" s="127"/>
      <c r="C19" s="127"/>
      <c r="D19" s="129">
        <f t="shared" si="0"/>
        <v>0</v>
      </c>
      <c r="G19" s="8"/>
      <c r="H19" s="202"/>
      <c r="I19" s="202"/>
      <c r="J19" s="202"/>
    </row>
    <row r="20" spans="1:10" x14ac:dyDescent="0.25">
      <c r="A20" s="10"/>
      <c r="B20" s="127"/>
      <c r="C20" s="127"/>
      <c r="D20" s="129">
        <f t="shared" si="0"/>
        <v>0</v>
      </c>
      <c r="G20" s="8"/>
      <c r="H20" s="202"/>
      <c r="I20" s="202"/>
      <c r="J20" s="202"/>
    </row>
    <row r="21" spans="1:10" x14ac:dyDescent="0.25">
      <c r="A21" s="10"/>
      <c r="B21" s="127"/>
      <c r="C21" s="127"/>
      <c r="D21" s="129">
        <f t="shared" si="0"/>
        <v>0</v>
      </c>
      <c r="G21" s="8"/>
      <c r="H21" s="202"/>
      <c r="I21" s="202"/>
      <c r="J21" s="202"/>
    </row>
    <row r="22" spans="1:10" x14ac:dyDescent="0.25">
      <c r="A22" s="10"/>
      <c r="B22" s="127"/>
      <c r="C22" s="127"/>
      <c r="D22" s="129">
        <f t="shared" si="0"/>
        <v>0</v>
      </c>
      <c r="G22" s="8"/>
      <c r="H22" s="202"/>
      <c r="I22" s="202"/>
      <c r="J22" s="202"/>
    </row>
    <row r="23" spans="1:10" x14ac:dyDescent="0.25">
      <c r="A23" s="10"/>
      <c r="B23" s="127"/>
      <c r="C23" s="127"/>
      <c r="D23" s="129">
        <f t="shared" si="0"/>
        <v>0</v>
      </c>
    </row>
    <row r="24" spans="1:10" x14ac:dyDescent="0.25">
      <c r="A24" s="10"/>
      <c r="B24" s="127"/>
      <c r="C24" s="127"/>
      <c r="D24" s="129">
        <f t="shared" si="0"/>
        <v>0</v>
      </c>
    </row>
    <row r="25" spans="1:10" x14ac:dyDescent="0.25">
      <c r="A25" s="10"/>
      <c r="B25" s="127"/>
      <c r="C25" s="127"/>
      <c r="D25" s="129">
        <f t="shared" si="0"/>
        <v>0</v>
      </c>
    </row>
    <row r="26" spans="1:10" x14ac:dyDescent="0.25">
      <c r="A26" s="10"/>
      <c r="B26" s="127"/>
      <c r="C26" s="127"/>
      <c r="D26" s="129">
        <f t="shared" si="0"/>
        <v>0</v>
      </c>
    </row>
    <row r="27" spans="1:10" x14ac:dyDescent="0.25">
      <c r="A27" s="10"/>
      <c r="B27" s="127"/>
      <c r="C27" s="127"/>
      <c r="D27" s="129">
        <f t="shared" si="0"/>
        <v>0</v>
      </c>
    </row>
    <row r="28" spans="1:10" x14ac:dyDescent="0.25">
      <c r="A28" s="10"/>
      <c r="B28" s="127"/>
      <c r="C28" s="127"/>
      <c r="D28" s="129">
        <f t="shared" si="0"/>
        <v>0</v>
      </c>
    </row>
    <row r="29" spans="1:10" x14ac:dyDescent="0.25">
      <c r="A29" s="10"/>
      <c r="B29" s="127"/>
      <c r="C29" s="127"/>
      <c r="D29" s="129">
        <f t="shared" si="0"/>
        <v>0</v>
      </c>
    </row>
    <row r="30" spans="1:10" x14ac:dyDescent="0.25">
      <c r="A30" s="10"/>
      <c r="B30" s="127"/>
      <c r="C30" s="127"/>
      <c r="D30" s="129">
        <f t="shared" si="0"/>
        <v>0</v>
      </c>
    </row>
    <row r="31" spans="1:10" x14ac:dyDescent="0.25">
      <c r="A31" s="10"/>
      <c r="B31" s="127"/>
      <c r="C31" s="127"/>
      <c r="D31" s="129">
        <f t="shared" si="0"/>
        <v>0</v>
      </c>
    </row>
    <row r="32" spans="1:10" x14ac:dyDescent="0.25">
      <c r="A32" s="10"/>
      <c r="B32" s="127"/>
      <c r="C32" s="127"/>
      <c r="D32" s="129">
        <f t="shared" si="0"/>
        <v>0</v>
      </c>
    </row>
    <row r="33" spans="1:4" x14ac:dyDescent="0.25">
      <c r="A33" s="10"/>
      <c r="B33" s="127"/>
      <c r="C33" s="127"/>
      <c r="D33" s="129">
        <f t="shared" si="0"/>
        <v>0</v>
      </c>
    </row>
    <row r="34" spans="1:4" x14ac:dyDescent="0.25">
      <c r="A34" s="10"/>
      <c r="B34" s="127"/>
      <c r="C34" s="127"/>
      <c r="D34" s="129">
        <f t="shared" si="0"/>
        <v>0</v>
      </c>
    </row>
    <row r="35" spans="1:4" x14ac:dyDescent="0.25">
      <c r="A35" s="10"/>
      <c r="B35" s="127"/>
      <c r="C35" s="127"/>
      <c r="D35" s="129">
        <f t="shared" si="0"/>
        <v>0</v>
      </c>
    </row>
    <row r="36" spans="1:4" x14ac:dyDescent="0.25">
      <c r="A36" s="10"/>
      <c r="B36" s="127"/>
      <c r="C36" s="127"/>
      <c r="D36" s="129">
        <f t="shared" si="0"/>
        <v>0</v>
      </c>
    </row>
    <row r="37" spans="1:4" x14ac:dyDescent="0.25">
      <c r="A37" s="10"/>
      <c r="B37" s="127"/>
      <c r="C37" s="127"/>
      <c r="D37" s="129">
        <f t="shared" si="0"/>
        <v>0</v>
      </c>
    </row>
    <row r="38" spans="1:4" x14ac:dyDescent="0.25">
      <c r="A38" s="10"/>
      <c r="B38" s="127"/>
      <c r="C38" s="127"/>
      <c r="D38" s="129">
        <f t="shared" si="0"/>
        <v>0</v>
      </c>
    </row>
    <row r="39" spans="1:4" x14ac:dyDescent="0.25">
      <c r="A39" s="10"/>
      <c r="B39" s="127"/>
      <c r="C39" s="127"/>
      <c r="D39" s="129">
        <f t="shared" si="0"/>
        <v>0</v>
      </c>
    </row>
    <row r="40" spans="1:4" x14ac:dyDescent="0.25">
      <c r="A40" s="10"/>
      <c r="B40" s="127"/>
      <c r="C40" s="127"/>
      <c r="D40" s="129">
        <f t="shared" si="0"/>
        <v>0</v>
      </c>
    </row>
    <row r="41" spans="1:4" x14ac:dyDescent="0.25">
      <c r="A41" s="10"/>
      <c r="B41" s="127"/>
      <c r="C41" s="127"/>
      <c r="D41" s="129">
        <f t="shared" si="0"/>
        <v>0</v>
      </c>
    </row>
    <row r="42" spans="1:4" x14ac:dyDescent="0.25">
      <c r="A42" s="10"/>
      <c r="B42" s="127"/>
      <c r="C42" s="127"/>
      <c r="D42" s="129">
        <f t="shared" si="0"/>
        <v>0</v>
      </c>
    </row>
    <row r="43" spans="1:4" x14ac:dyDescent="0.25">
      <c r="A43" s="10"/>
      <c r="B43" s="127"/>
      <c r="C43" s="127"/>
      <c r="D43" s="129">
        <f t="shared" si="0"/>
        <v>0</v>
      </c>
    </row>
    <row r="44" spans="1:4" x14ac:dyDescent="0.25">
      <c r="A44" s="10"/>
      <c r="B44" s="127"/>
      <c r="C44" s="127"/>
      <c r="D44" s="129">
        <f t="shared" si="0"/>
        <v>0</v>
      </c>
    </row>
    <row r="45" spans="1:4" x14ac:dyDescent="0.25">
      <c r="A45" s="10"/>
      <c r="B45" s="127"/>
      <c r="C45" s="127"/>
      <c r="D45" s="129">
        <f t="shared" si="0"/>
        <v>0</v>
      </c>
    </row>
    <row r="46" spans="1:4" x14ac:dyDescent="0.25">
      <c r="A46" s="10"/>
      <c r="B46" s="127"/>
      <c r="C46" s="127"/>
      <c r="D46" s="129">
        <f t="shared" si="0"/>
        <v>0</v>
      </c>
    </row>
    <row r="47" spans="1:4" x14ac:dyDescent="0.25">
      <c r="A47" s="10"/>
      <c r="B47" s="127"/>
      <c r="C47" s="127"/>
      <c r="D47" s="129">
        <f t="shared" si="0"/>
        <v>0</v>
      </c>
    </row>
    <row r="48" spans="1:4" x14ac:dyDescent="0.25">
      <c r="A48" s="10"/>
      <c r="B48" s="127"/>
      <c r="C48" s="127"/>
      <c r="D48" s="129">
        <f t="shared" si="0"/>
        <v>0</v>
      </c>
    </row>
    <row r="49" spans="1:4" x14ac:dyDescent="0.25">
      <c r="A49" s="10"/>
      <c r="B49" s="127"/>
      <c r="C49" s="127"/>
      <c r="D49" s="129">
        <f t="shared" si="0"/>
        <v>0</v>
      </c>
    </row>
    <row r="50" spans="1:4" x14ac:dyDescent="0.25">
      <c r="A50" s="10"/>
      <c r="B50" s="127"/>
      <c r="C50" s="127"/>
      <c r="D50" s="129">
        <f t="shared" si="0"/>
        <v>0</v>
      </c>
    </row>
    <row r="51" spans="1:4" x14ac:dyDescent="0.25">
      <c r="A51" s="10"/>
      <c r="B51" s="127"/>
      <c r="C51" s="127"/>
      <c r="D51" s="129">
        <f t="shared" si="0"/>
        <v>0</v>
      </c>
    </row>
    <row r="52" spans="1:4" x14ac:dyDescent="0.25">
      <c r="A52" s="10"/>
      <c r="B52" s="127"/>
      <c r="C52" s="127"/>
      <c r="D52" s="129">
        <f t="shared" si="0"/>
        <v>0</v>
      </c>
    </row>
    <row r="53" spans="1:4" x14ac:dyDescent="0.25">
      <c r="A53" s="10"/>
      <c r="B53" s="127"/>
      <c r="C53" s="127"/>
      <c r="D53" s="129">
        <f t="shared" si="0"/>
        <v>0</v>
      </c>
    </row>
    <row r="54" spans="1:4" x14ac:dyDescent="0.25">
      <c r="A54" s="10"/>
      <c r="B54" s="127"/>
      <c r="C54" s="127"/>
      <c r="D54" s="129">
        <f t="shared" si="0"/>
        <v>0</v>
      </c>
    </row>
    <row r="55" spans="1:4" x14ac:dyDescent="0.25">
      <c r="A55" s="10"/>
      <c r="B55" s="127"/>
      <c r="C55" s="127"/>
      <c r="D55" s="129">
        <f t="shared" si="0"/>
        <v>0</v>
      </c>
    </row>
    <row r="56" spans="1:4" x14ac:dyDescent="0.25">
      <c r="A56" s="10"/>
      <c r="B56" s="127"/>
      <c r="C56" s="127"/>
      <c r="D56" s="129">
        <f t="shared" si="0"/>
        <v>0</v>
      </c>
    </row>
    <row r="57" spans="1:4" x14ac:dyDescent="0.25">
      <c r="A57" s="10"/>
      <c r="B57" s="127"/>
      <c r="C57" s="127"/>
      <c r="D57" s="129">
        <f t="shared" si="0"/>
        <v>0</v>
      </c>
    </row>
    <row r="58" spans="1:4" x14ac:dyDescent="0.25">
      <c r="A58" s="10"/>
      <c r="B58" s="127"/>
      <c r="C58" s="127"/>
      <c r="D58" s="129">
        <f t="shared" si="0"/>
        <v>0</v>
      </c>
    </row>
    <row r="59" spans="1:4" x14ac:dyDescent="0.25">
      <c r="A59" s="10"/>
      <c r="B59" s="127"/>
      <c r="C59" s="127"/>
      <c r="D59" s="129">
        <f t="shared" si="0"/>
        <v>0</v>
      </c>
    </row>
    <row r="60" spans="1:4" x14ac:dyDescent="0.25">
      <c r="A60" s="10"/>
      <c r="B60" s="127"/>
      <c r="C60" s="127"/>
      <c r="D60" s="129">
        <f t="shared" si="0"/>
        <v>0</v>
      </c>
    </row>
    <row r="61" spans="1:4" x14ac:dyDescent="0.25">
      <c r="A61" s="10"/>
      <c r="B61" s="127"/>
      <c r="C61" s="127"/>
      <c r="D61" s="129">
        <f t="shared" si="0"/>
        <v>0</v>
      </c>
    </row>
    <row r="62" spans="1:4" x14ac:dyDescent="0.25">
      <c r="A62" s="10"/>
      <c r="B62" s="127"/>
      <c r="C62" s="127"/>
      <c r="D62" s="129">
        <f t="shared" si="0"/>
        <v>0</v>
      </c>
    </row>
    <row r="63" spans="1:4" x14ac:dyDescent="0.25">
      <c r="A63" s="10"/>
      <c r="B63" s="127"/>
      <c r="C63" s="127"/>
      <c r="D63" s="129">
        <f t="shared" si="0"/>
        <v>0</v>
      </c>
    </row>
    <row r="64" spans="1:4" x14ac:dyDescent="0.25">
      <c r="A64" s="10"/>
      <c r="B64" s="127"/>
      <c r="C64" s="127"/>
      <c r="D64" s="129">
        <f t="shared" si="0"/>
        <v>0</v>
      </c>
    </row>
    <row r="65" spans="1:4" x14ac:dyDescent="0.25">
      <c r="A65" s="10"/>
      <c r="B65" s="127"/>
      <c r="C65" s="127"/>
      <c r="D65" s="129">
        <f t="shared" si="0"/>
        <v>0</v>
      </c>
    </row>
    <row r="66" spans="1:4" x14ac:dyDescent="0.25">
      <c r="A66" s="10"/>
      <c r="B66" s="127"/>
      <c r="C66" s="127"/>
      <c r="D66" s="129">
        <f t="shared" ref="D66:D84" si="1">A66*B66</f>
        <v>0</v>
      </c>
    </row>
    <row r="67" spans="1:4" x14ac:dyDescent="0.25">
      <c r="A67" s="10"/>
      <c r="B67" s="127"/>
      <c r="C67" s="127"/>
      <c r="D67" s="129">
        <f t="shared" si="1"/>
        <v>0</v>
      </c>
    </row>
    <row r="68" spans="1:4" x14ac:dyDescent="0.25">
      <c r="A68" s="10"/>
      <c r="B68" s="127"/>
      <c r="C68" s="127"/>
      <c r="D68" s="129">
        <f t="shared" si="1"/>
        <v>0</v>
      </c>
    </row>
    <row r="69" spans="1:4" x14ac:dyDescent="0.25">
      <c r="A69" s="10"/>
      <c r="B69" s="127"/>
      <c r="C69" s="127"/>
      <c r="D69" s="129">
        <f t="shared" si="1"/>
        <v>0</v>
      </c>
    </row>
    <row r="70" spans="1:4" x14ac:dyDescent="0.25">
      <c r="A70" s="10"/>
      <c r="B70" s="127"/>
      <c r="C70" s="127"/>
      <c r="D70" s="129">
        <f t="shared" si="1"/>
        <v>0</v>
      </c>
    </row>
    <row r="71" spans="1:4" x14ac:dyDescent="0.25">
      <c r="A71" s="10"/>
      <c r="B71" s="127"/>
      <c r="C71" s="127"/>
      <c r="D71" s="129">
        <f t="shared" si="1"/>
        <v>0</v>
      </c>
    </row>
    <row r="72" spans="1:4" x14ac:dyDescent="0.25">
      <c r="A72" s="10"/>
      <c r="B72" s="127"/>
      <c r="C72" s="127"/>
      <c r="D72" s="129">
        <f t="shared" si="1"/>
        <v>0</v>
      </c>
    </row>
    <row r="73" spans="1:4" x14ac:dyDescent="0.25">
      <c r="A73" s="10"/>
      <c r="B73" s="127"/>
      <c r="C73" s="127"/>
      <c r="D73" s="129">
        <f t="shared" si="1"/>
        <v>0</v>
      </c>
    </row>
    <row r="74" spans="1:4" x14ac:dyDescent="0.25">
      <c r="A74" s="10"/>
      <c r="B74" s="127"/>
      <c r="C74" s="127"/>
      <c r="D74" s="129">
        <f t="shared" si="1"/>
        <v>0</v>
      </c>
    </row>
    <row r="75" spans="1:4" x14ac:dyDescent="0.25">
      <c r="A75" s="10"/>
      <c r="B75" s="127"/>
      <c r="C75" s="127"/>
      <c r="D75" s="129">
        <f t="shared" si="1"/>
        <v>0</v>
      </c>
    </row>
    <row r="76" spans="1:4" x14ac:dyDescent="0.25">
      <c r="A76" s="10"/>
      <c r="B76" s="127"/>
      <c r="C76" s="127"/>
      <c r="D76" s="129">
        <f t="shared" si="1"/>
        <v>0</v>
      </c>
    </row>
    <row r="77" spans="1:4" x14ac:dyDescent="0.25">
      <c r="A77" s="10"/>
      <c r="B77" s="127"/>
      <c r="C77" s="127"/>
      <c r="D77" s="129">
        <f t="shared" si="1"/>
        <v>0</v>
      </c>
    </row>
    <row r="78" spans="1:4" x14ac:dyDescent="0.25">
      <c r="A78" s="10"/>
      <c r="B78" s="127"/>
      <c r="C78" s="127"/>
      <c r="D78" s="129">
        <f t="shared" si="1"/>
        <v>0</v>
      </c>
    </row>
    <row r="79" spans="1:4" x14ac:dyDescent="0.25">
      <c r="A79" s="10"/>
      <c r="B79" s="127"/>
      <c r="C79" s="127"/>
      <c r="D79" s="129">
        <f t="shared" si="1"/>
        <v>0</v>
      </c>
    </row>
    <row r="80" spans="1:4" x14ac:dyDescent="0.25">
      <c r="A80" s="10"/>
      <c r="B80" s="127"/>
      <c r="C80" s="127"/>
      <c r="D80" s="129">
        <f t="shared" si="1"/>
        <v>0</v>
      </c>
    </row>
    <row r="81" spans="1:4" x14ac:dyDescent="0.25">
      <c r="A81" s="10"/>
      <c r="B81" s="127"/>
      <c r="C81" s="127"/>
      <c r="D81" s="129">
        <f t="shared" si="1"/>
        <v>0</v>
      </c>
    </row>
    <row r="82" spans="1:4" x14ac:dyDescent="0.25">
      <c r="A82" s="10"/>
      <c r="B82" s="127"/>
      <c r="C82" s="127"/>
      <c r="D82" s="129">
        <f t="shared" si="1"/>
        <v>0</v>
      </c>
    </row>
    <row r="83" spans="1:4" x14ac:dyDescent="0.25">
      <c r="A83" s="10"/>
      <c r="B83" s="127"/>
      <c r="C83" s="127"/>
      <c r="D83" s="129">
        <f t="shared" si="1"/>
        <v>0</v>
      </c>
    </row>
    <row r="84" spans="1:4" x14ac:dyDescent="0.25">
      <c r="A84" s="10"/>
      <c r="B84" s="127"/>
      <c r="C84" s="127"/>
      <c r="D84" s="129">
        <f t="shared" si="1"/>
        <v>0</v>
      </c>
    </row>
    <row r="86" spans="1:4" ht="12.5" x14ac:dyDescent="0.25">
      <c r="C86" s="128">
        <f>SUM(C1:C85)</f>
        <v>570000</v>
      </c>
      <c r="D86" s="128">
        <f>SUM(D1:D85)</f>
        <v>570000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ПГ 2022</vt:lpstr>
      <vt:lpstr>ПГ 2023-2024</vt:lpstr>
      <vt:lpstr>РАЗМЕЩЕНИЯ</vt:lpstr>
      <vt:lpstr>Ед.пост.</vt:lpstr>
      <vt:lpstr>ЕП п.4 и п.12</vt:lpstr>
      <vt:lpstr>ЕП п.23</vt:lpstr>
      <vt:lpstr>2022-2024</vt:lpstr>
      <vt:lpstr>нет в ПГ</vt:lpstr>
      <vt:lpstr>Лист1</vt:lpstr>
      <vt:lpstr>'ПГ 2022'!Область_печати</vt:lpstr>
      <vt:lpstr>РАЗМЕЩЕНИЯ!Область_печати</vt:lpstr>
      <vt:lpstr>РАЗМЕЩЕНИЯ!РАЗМЕЩЕНИЯ_N30</vt:lpstr>
    </vt:vector>
  </TitlesOfParts>
  <Company>Stimulsoft Reports 2016.2.0 from 23 September 2016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Пользователь</dc:creator>
  <cp:lastModifiedBy>Пользователь</cp:lastModifiedBy>
  <cp:lastPrinted>2023-03-03T06:38:57Z</cp:lastPrinted>
  <dcterms:created xsi:type="dcterms:W3CDTF">2020-08-25T11:57:18Z</dcterms:created>
  <dcterms:modified xsi:type="dcterms:W3CDTF">2023-03-03T06:39:33Z</dcterms:modified>
</cp:coreProperties>
</file>